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1" sheetId="4" r:id="rId1"/>
  </sheets>
  <calcPr calcId="125725"/>
</workbook>
</file>

<file path=xl/calcChain.xml><?xml version="1.0" encoding="utf-8"?>
<calcChain xmlns="http://schemas.openxmlformats.org/spreadsheetml/2006/main">
  <c r="L75" i="4"/>
  <c r="D75" s="1"/>
  <c r="D74"/>
  <c r="L73"/>
  <c r="D73" s="1"/>
  <c r="D72"/>
  <c r="D71"/>
  <c r="L70"/>
  <c r="D70" s="1"/>
  <c r="L69"/>
  <c r="D69" s="1"/>
  <c r="D68"/>
  <c r="D67"/>
  <c r="D66"/>
  <c r="D65"/>
  <c r="D64"/>
  <c r="D63"/>
  <c r="D62"/>
  <c r="D61"/>
  <c r="D60"/>
  <c r="D59"/>
  <c r="D58"/>
  <c r="D57"/>
  <c r="D56"/>
  <c r="D55"/>
  <c r="L54"/>
  <c r="K54"/>
  <c r="D53"/>
  <c r="L52"/>
  <c r="K52"/>
  <c r="D51"/>
  <c r="D50"/>
  <c r="D49"/>
  <c r="D48"/>
  <c r="D41"/>
  <c r="D40"/>
  <c r="D39"/>
  <c r="D38"/>
  <c r="D37"/>
  <c r="D36"/>
  <c r="D35"/>
  <c r="D34"/>
  <c r="D33"/>
  <c r="H32"/>
  <c r="D32" s="1"/>
  <c r="H31"/>
  <c r="D31" s="1"/>
  <c r="H30"/>
  <c r="D30" s="1"/>
  <c r="H29"/>
  <c r="D29" s="1"/>
  <c r="H28"/>
  <c r="D28" s="1"/>
  <c r="D25"/>
  <c r="L24"/>
  <c r="K24"/>
  <c r="K23"/>
  <c r="D22"/>
  <c r="D21"/>
  <c r="D19"/>
  <c r="D18"/>
  <c r="D17"/>
  <c r="H16"/>
  <c r="D16" s="1"/>
  <c r="H15"/>
  <c r="D15" s="1"/>
  <c r="L14"/>
  <c r="L23" s="1"/>
  <c r="L25" s="1"/>
  <c r="H14"/>
  <c r="H13"/>
  <c r="D13" s="1"/>
  <c r="H12"/>
  <c r="D12" s="1"/>
  <c r="L11"/>
  <c r="L20" s="1"/>
  <c r="K11"/>
  <c r="K20" s="1"/>
  <c r="H11"/>
  <c r="D54" l="1"/>
  <c r="D52"/>
  <c r="D11"/>
  <c r="D24"/>
  <c r="D23"/>
  <c r="D20"/>
  <c r="K25"/>
  <c r="K14"/>
  <c r="D14" s="1"/>
</calcChain>
</file>

<file path=xl/sharedStrings.xml><?xml version="1.0" encoding="utf-8"?>
<sst xmlns="http://schemas.openxmlformats.org/spreadsheetml/2006/main" count="329" uniqueCount="129">
  <si>
    <t>№</t>
  </si>
  <si>
    <t>Наименование показателя</t>
  </si>
  <si>
    <t>Единица измерения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</si>
  <si>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</si>
  <si>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</si>
  <si>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</si>
  <si>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</si>
  <si>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</si>
  <si>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</si>
  <si>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</si>
  <si>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</si>
  <si>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</si>
  <si>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открытые с ограниченным участием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</si>
  <si>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</si>
  <si>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</si>
  <si>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х</t>
  </si>
  <si>
    <t>ед.</t>
  </si>
  <si>
    <t>1.1</t>
  </si>
  <si>
    <t>2.1</t>
  </si>
  <si>
    <t>тыс. руб.</t>
  </si>
  <si>
    <t>3.1</t>
  </si>
  <si>
    <t>3.2</t>
  </si>
  <si>
    <t>4.1</t>
  </si>
  <si>
    <t>2</t>
  </si>
  <si>
    <t>3</t>
  </si>
  <si>
    <t>4</t>
  </si>
  <si>
    <t>5</t>
  </si>
  <si>
    <t>5.1</t>
  </si>
  <si>
    <t>5.2</t>
  </si>
  <si>
    <t>6</t>
  </si>
  <si>
    <t>6.1</t>
  </si>
  <si>
    <t>7.1</t>
  </si>
  <si>
    <t>8.1</t>
  </si>
  <si>
    <t>9</t>
  </si>
  <si>
    <t>9.1</t>
  </si>
  <si>
    <t>10.1</t>
  </si>
  <si>
    <t>13.1</t>
  </si>
  <si>
    <t>14</t>
  </si>
  <si>
    <t>15</t>
  </si>
  <si>
    <t>открытые двухэтапные</t>
  </si>
  <si>
    <t>8.2</t>
  </si>
  <si>
    <t>по процедурам закупок (лотов), которые не привели к заключению контрактов</t>
  </si>
  <si>
    <t>1</t>
  </si>
  <si>
    <t>№ п/п</t>
  </si>
  <si>
    <t>7</t>
  </si>
  <si>
    <t>8</t>
  </si>
  <si>
    <t>10</t>
  </si>
  <si>
    <t>11</t>
  </si>
  <si>
    <t>12</t>
  </si>
  <si>
    <t>13</t>
  </si>
  <si>
    <t>№п/п</t>
  </si>
  <si>
    <t>тыс.руб.</t>
  </si>
  <si>
    <t xml:space="preserve">Предложения по
решению проблемы
(совершенствованию законодательства о
контрактной системе)
</t>
  </si>
  <si>
    <t>тыс. рублей</t>
  </si>
  <si>
    <t>Наименование и реквизиты нормативного правового акта</t>
  </si>
  <si>
    <t>Краткое описание нормативного правового акта</t>
  </si>
  <si>
    <t xml:space="preserve">Всего объявлено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</si>
  <si>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объявлено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</si>
  <si>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Всего проведено процедур закупок, с полным или частичным финансированием за счет средств межбюджетных трансфертов из бюджета Республики Башкортостан, в том числе:</t>
  </si>
  <si>
    <t>7.2</t>
  </si>
  <si>
    <t>7.3</t>
  </si>
  <si>
    <t>Суммарная начальная цена контрактов и договоров по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</t>
  </si>
  <si>
    <t>Суммарная начальная цена контрактов и договоров по фактически  проведенным процедурам закупок (лотов) с полным или частичным финансированием за счет средств межбюджетных трансфертов из бюджета Республики Башкортостан, из них:</t>
  </si>
  <si>
    <t xml:space="preserve">Наименование и краткое описание
 проблемы
</t>
  </si>
  <si>
    <t>нет</t>
  </si>
  <si>
    <t xml:space="preserve">Всего проведено способов определения поставщиков (подрядчиков, исполнителей) (лотов) и закупок у единственного поставщика </t>
  </si>
  <si>
    <t>1.1.1</t>
  </si>
  <si>
    <t>Суммарная начальная цена контрактов (лотов) и договоров по проведенным процедурам</t>
  </si>
  <si>
    <t>2.1.1</t>
  </si>
  <si>
    <t>Общее количество поданных заявок</t>
  </si>
  <si>
    <t>Количество заявок, поданных для участия в способах определения поставщиков, признанных несостоявшимися.</t>
  </si>
  <si>
    <t>Количество заявок, поданных для участия в способах определения поставщиков, признанных несостоявшимися, которые не привели к заключению контрактов</t>
  </si>
  <si>
    <t>Количество заключенных контрактов</t>
  </si>
  <si>
    <t>4.1.1</t>
  </si>
  <si>
    <t xml:space="preserve">Общая стоимость заключенных контрактов в т.ч. </t>
  </si>
  <si>
    <t>с республиканскими поставщиками (подрядчиками, исполнителями)</t>
  </si>
  <si>
    <t>Информация по процедурам, проведенным для субъектов малого предпринимательства, социально ориентированных некаоммерческих организаций (далее - СМП, СОНО)</t>
  </si>
  <si>
    <t>Совокупный годовой объем закупок для определения доли закупок у СМП, СОНО</t>
  </si>
  <si>
    <t>Всего процедур закупок (лотов) для СМП, СОНО</t>
  </si>
  <si>
    <t>количество несостоявшихся процедур закупок (лотов),  с СМП, СОНО</t>
  </si>
  <si>
    <t>количество несостоявшихся процедур закупок (лотов), которые не привели к заключению контрактов с СМП, СОНО</t>
  </si>
  <si>
    <t>Суммарная начальная цена контрактов (лотов) по проведенным процедурам с СМП, СОНО</t>
  </si>
  <si>
    <t>Суммарная начальная цена контрактов (лотов) несостоявшихся процедур закупок (лотов) с СМП, СОНО</t>
  </si>
  <si>
    <t>Суммарная начальная цена контрактов (лотов) несостоявшихся процедур закупок (лотов), которые не привели к заключению контрактов  с СМП, СОНО</t>
  </si>
  <si>
    <t xml:space="preserve">Общее количество поданных заявок по процедурам  закупок (лотов), проведенным для СМП, СОНО, в том числе: </t>
  </si>
  <si>
    <t>Количество заключенных контрактов с СМП, СОНО</t>
  </si>
  <si>
    <t>Стоимость заключенных контрактов с СМП, СОНО</t>
  </si>
  <si>
    <t>Общее годовое количество закупок,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в том числе:</t>
  </si>
  <si>
    <t>Общее годовое количество закупок (лотов),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</si>
  <si>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Количество закупок,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в том числе:</t>
  </si>
  <si>
    <t>Количество закупок (лотов),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</si>
  <si>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Суммарная начальная (максимальная) цена контрактов по закупкам,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из них:</t>
  </si>
  <si>
    <t>По закупкам (лотам), 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</si>
  <si>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Планируемый объем финансирования за счет средств межбюджетных трансфертов из бюджета Республики Башкортостан</t>
  </si>
  <si>
    <t>Суммарная начальная (максимальная) цена контрактов по закупкам,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в том числе:</t>
  </si>
  <si>
    <t>По закупкам, предусмотренных планами-графиками на следующий за отчетным квартал,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</si>
  <si>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 xml:space="preserve">Объявлено повторных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</si>
  <si>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Объявлено повторных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</si>
  <si>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Проведено процедур закупок,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</si>
  <si>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Количество несостоявшихся процедур закупок (лотов)</t>
  </si>
  <si>
    <t>Количество несостоявшихся процедур закупок (лотов), которые не привели к заключению контрактов</t>
  </si>
  <si>
    <t>По процедурам закупок (лотов), по которым   определение поставщиков (подрядчиков, исполнителей) осуществлено через  Министерство экономического развития Республики Башкортостан (в рамках условий о централизации закупок)</t>
  </si>
  <si>
    <t xml:space="preserve">Суммарная начальная цена контрактов и договоров по повторно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 </t>
  </si>
  <si>
    <t>По процедурам закупок (лотов), по которым определение поставщиков (подрядчиков, исполнителей) осуществлено через Министерство экономического развития Республики Башкортостан (в рамках условий о централизации закупок)</t>
  </si>
  <si>
    <t>Объем финансирования за счет средств межбюджетных трансфертов из бюджета Республики Башкортостан</t>
  </si>
  <si>
    <t>Суммарная начальная цена контрактов по результатам несостоявшихся конкурсов, аукционов, запросов котировок, запросов предложений (лотов)</t>
  </si>
  <si>
    <t>Суммарная начальная цена контрактов по результатам несостоявшихся конкурсов, аукционов, запросов котировок, запросов предложений, которые не привели к заключению контрактов (лотов)</t>
  </si>
  <si>
    <t>Количество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</si>
  <si>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>По закупкам (лотам), по которым определение поставщиков (подрядчиков, исполнителей) осуществлено через Министерство экономического развития Республики Башкортостан (в рамках условий о централизации закупок)</t>
  </si>
  <si>
    <t xml:space="preserve">Информация о реализации законодательства о контрактной системе в сфере закупок </t>
  </si>
  <si>
    <t>Согласно статье 83.2 Федерального закона №44-ФЗ заключение контракта по результатам электронной процедуры происходит в единой информационной системе (далее – ЕИС). В Федеральном законе прописаны сроки направления и подписания проекта контракта и контракта заказчиком и победителем электронной процедуры. Контракт может быть заключен не ранее чем через десять (семь) дней с даты размещения в ЕИС протоколов. В настоящее время возникают проблемы при подписании контракта по результатам электронной процедуры в ЕИС. В ЕИС не выдерживаются сроки подписания контрактов, установленные законодательством. Подписание контракта происходит ранее установленного законодательством срока</t>
  </si>
  <si>
    <t xml:space="preserve">Работу ЕИС необходимо привести в соответствии с действующим законодательством о контрактной системе </t>
  </si>
  <si>
    <t>II. Перечень муниципальных нормативных правовых актов   принятых в развитие контрактной системы в сфере закупок</t>
  </si>
  <si>
    <t xml:space="preserve">I. Информация о  проблемах, проявившихся при реализации законодательства о контрактной системе в сфере закупок
</t>
  </si>
  <si>
    <r>
      <t xml:space="preserve">Количество </t>
    </r>
    <r>
      <rPr>
        <b/>
        <sz val="11"/>
        <rFont val="Times New Roman"/>
        <family val="1"/>
        <charset val="204"/>
      </rPr>
      <t>несостоявшихся способов</t>
    </r>
    <r>
      <rPr>
        <sz val="11"/>
        <rFont val="Times New Roman"/>
        <family val="1"/>
        <charset val="204"/>
      </rPr>
      <t xml:space="preserve"> определения поставщиков (подрядчиков, исполнителей) (лотов)</t>
    </r>
  </si>
  <si>
    <r>
      <t>Количество</t>
    </r>
    <r>
      <rPr>
        <b/>
        <sz val="11"/>
        <rFont val="Times New Roman"/>
        <family val="1"/>
        <charset val="204"/>
      </rPr>
      <t xml:space="preserve"> несостоявшихся способов </t>
    </r>
    <r>
      <rPr>
        <sz val="11"/>
        <rFont val="Times New Roman"/>
        <family val="1"/>
        <charset val="204"/>
      </rPr>
      <t xml:space="preserve">определения поставщиков (подрядчиков, исполнителей) (лотов), которые </t>
    </r>
    <r>
      <rPr>
        <b/>
        <sz val="11"/>
        <rFont val="Times New Roman"/>
        <family val="1"/>
        <charset val="204"/>
      </rPr>
      <t>не привели к заключению контрактов</t>
    </r>
  </si>
  <si>
    <r>
      <t xml:space="preserve">Суммарная начальная цена контрактов по результатам </t>
    </r>
    <r>
      <rPr>
        <b/>
        <sz val="11"/>
        <rFont val="Times New Roman"/>
        <family val="1"/>
        <charset val="204"/>
      </rPr>
      <t>несостоявшихся</t>
    </r>
    <r>
      <rPr>
        <sz val="11"/>
        <rFont val="Times New Roman"/>
        <family val="1"/>
        <charset val="204"/>
      </rPr>
      <t xml:space="preserve"> конкурсов, аукционов (лотов), запросов котировок, запросов предложений</t>
    </r>
  </si>
  <si>
    <r>
      <t xml:space="preserve">Суммарная начальная цена контрактов по результатам </t>
    </r>
    <r>
      <rPr>
        <b/>
        <sz val="11"/>
        <rFont val="Times New Roman"/>
        <family val="1"/>
        <charset val="204"/>
      </rPr>
      <t>несостоявшихся</t>
    </r>
    <r>
      <rPr>
        <sz val="11"/>
        <rFont val="Times New Roman"/>
        <family val="1"/>
        <charset val="204"/>
      </rPr>
      <t xml:space="preserve"> конкурсов, аукционов (лотов), запросов котировок, запросов предложений,  которые </t>
    </r>
    <r>
      <rPr>
        <b/>
        <sz val="11"/>
        <rFont val="Times New Roman"/>
        <family val="1"/>
        <charset val="204"/>
      </rPr>
      <t>не привели к заключению контрактов</t>
    </r>
    <r>
      <rPr>
        <sz val="11"/>
        <rFont val="Times New Roman"/>
        <family val="1"/>
        <charset val="204"/>
      </rPr>
      <t>.</t>
    </r>
  </si>
  <si>
    <r>
      <t xml:space="preserve">количество заключенных контрактов по результатам </t>
    </r>
    <r>
      <rPr>
        <b/>
        <sz val="11"/>
        <rFont val="Times New Roman"/>
        <family val="1"/>
        <charset val="204"/>
      </rPr>
      <t>несостоявшихся</t>
    </r>
    <r>
      <rPr>
        <sz val="11"/>
        <rFont val="Times New Roman"/>
        <family val="1"/>
        <charset val="204"/>
      </rPr>
      <t xml:space="preserve"> способов определения поставщиков (подрядчиков, исполнителей) (лотов)</t>
    </r>
  </si>
  <si>
    <r>
      <t xml:space="preserve">Количество заявок, поданных для участия в способах определения поставщиков (подрядчиков, исполнителей), </t>
    </r>
    <r>
      <rPr>
        <b/>
        <sz val="11"/>
        <rFont val="Times New Roman"/>
        <family val="1"/>
        <charset val="204"/>
      </rPr>
      <t>признанных несостоявшимися, которые не привели к заключению контрактов</t>
    </r>
  </si>
  <si>
    <r>
      <t xml:space="preserve">общая стоимость заключенных контрактов по результатам </t>
    </r>
    <r>
      <rPr>
        <b/>
        <sz val="11"/>
        <rFont val="Times New Roman"/>
        <family val="1"/>
        <charset val="204"/>
      </rPr>
      <t>несостоявшихся</t>
    </r>
    <r>
      <rPr>
        <sz val="11"/>
        <rFont val="Times New Roman"/>
        <family val="1"/>
        <charset val="204"/>
      </rPr>
      <t xml:space="preserve"> конкурсов, аукционов (лотов), запросов котировок, запросов предложений</t>
    </r>
  </si>
  <si>
    <r>
      <t xml:space="preserve">Количество заключенных контрактов с СМП, СОНО по результатам </t>
    </r>
    <r>
      <rPr>
        <b/>
        <sz val="11"/>
        <rFont val="Times New Roman"/>
        <family val="1"/>
        <charset val="204"/>
      </rPr>
      <t>несостоявшихся</t>
    </r>
    <r>
      <rPr>
        <sz val="11"/>
        <rFont val="Times New Roman"/>
        <family val="1"/>
        <charset val="204"/>
      </rPr>
      <t xml:space="preserve"> способов определения поставщиков (подрядчиков, исполнителей) (лотов)</t>
    </r>
  </si>
  <si>
    <r>
      <t xml:space="preserve">Стоимость заключенных контрактов с СМП, СОНО по результатам </t>
    </r>
    <r>
      <rPr>
        <b/>
        <sz val="11"/>
        <rFont val="Times New Roman"/>
        <family val="1"/>
        <charset val="204"/>
      </rPr>
      <t>несостоявшихся</t>
    </r>
    <r>
      <rPr>
        <sz val="11"/>
        <rFont val="Times New Roman"/>
        <family val="1"/>
        <charset val="204"/>
      </rPr>
      <t xml:space="preserve"> способов определения поставщиков (подрядчиков, исполнителей) (лотов)</t>
    </r>
  </si>
  <si>
    <r>
      <t xml:space="preserve">Количество заключенных контрактов с СМП, СОНО, </t>
    </r>
    <r>
      <rPr>
        <b/>
        <sz val="11"/>
        <rFont val="Times New Roman"/>
        <family val="1"/>
        <charset val="204"/>
      </rPr>
      <t>привлекаемыми</t>
    </r>
    <r>
      <rPr>
        <sz val="11"/>
        <rFont val="Times New Roman"/>
        <family val="1"/>
        <charset val="204"/>
      </rPr>
      <t xml:space="preserve"> к исполнению контрактов в качестве </t>
    </r>
    <r>
      <rPr>
        <b/>
        <sz val="11"/>
        <rFont val="Times New Roman"/>
        <family val="1"/>
        <charset val="204"/>
      </rPr>
      <t>субподрядчиков, соисполнителей</t>
    </r>
  </si>
  <si>
    <r>
      <t xml:space="preserve">Стоимость заключенных контрактов с СМП, СОНО, </t>
    </r>
    <r>
      <rPr>
        <b/>
        <sz val="11"/>
        <rFont val="Times New Roman"/>
        <family val="1"/>
        <charset val="204"/>
      </rPr>
      <t>привлекаемыми</t>
    </r>
    <r>
      <rPr>
        <sz val="11"/>
        <rFont val="Times New Roman"/>
        <family val="1"/>
        <charset val="204"/>
      </rPr>
      <t xml:space="preserve"> к исполнению контрактов в качестве </t>
    </r>
    <r>
      <rPr>
        <b/>
        <sz val="11"/>
        <rFont val="Times New Roman"/>
        <family val="1"/>
        <charset val="204"/>
      </rPr>
      <t>субподрядчиков, соисполнителей</t>
    </r>
  </si>
  <si>
    <t>Сводный отчет о результатах закупок товаров, работ,  услуг для нужд муниципальных заказчиков                                                                                                                                                                                       городского округа город Октябрьский Республики Башкортостан за январь -март  2019 года</t>
  </si>
  <si>
    <t>Общая стоимость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</t>
  </si>
  <si>
    <t xml:space="preserve">I. Сведения  об осуществлении  закупоктоваров, работ, услуг для обеспечения муниципальных нужд </t>
  </si>
  <si>
    <t>II. Информация об осуществлении муниципальных закупок за счет межбюджетных трансфертов из бюджета Республики Башкортостан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</si>
</sst>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49" fontId="4" fillId="0" borderId="0" xfId="0" applyNumberFormat="1" applyFont="1"/>
    <xf numFmtId="0" fontId="4" fillId="0" borderId="0" xfId="0" applyFont="1"/>
    <xf numFmtId="0" fontId="6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center" wrapText="1"/>
    </xf>
    <xf numFmtId="49" fontId="4" fillId="0" borderId="0" xfId="0" applyNumberFormat="1" applyFont="1" applyFill="1"/>
    <xf numFmtId="0" fontId="3" fillId="0" borderId="0" xfId="0" applyFont="1" applyFill="1"/>
    <xf numFmtId="49" fontId="4" fillId="0" borderId="1" xfId="0" applyNumberFormat="1" applyFont="1" applyBorder="1"/>
    <xf numFmtId="49" fontId="8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right" vertical="center" wrapText="1"/>
      <protection locked="0"/>
    </xf>
    <xf numFmtId="4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 applyProtection="1">
      <alignment horizontal="right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 vertical="center" wrapText="1"/>
    </xf>
    <xf numFmtId="4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8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justify" vertical="top" wrapText="1"/>
    </xf>
    <xf numFmtId="0" fontId="4" fillId="0" borderId="1" xfId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" fontId="10" fillId="0" borderId="1" xfId="0" applyNumberFormat="1" applyFont="1" applyFill="1" applyBorder="1" applyAlignment="1" applyProtection="1">
      <alignment horizontal="right" vertical="center" wrapText="1"/>
    </xf>
    <xf numFmtId="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16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 applyProtection="1">
      <alignment horizontal="left" vertical="center" wrapText="1"/>
    </xf>
    <xf numFmtId="1" fontId="10" fillId="0" borderId="1" xfId="0" applyNumberFormat="1" applyFont="1" applyFill="1" applyBorder="1" applyAlignment="1" applyProtection="1">
      <alignment horizontal="right" vertical="center" wrapText="1"/>
    </xf>
    <xf numFmtId="1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/>
    <xf numFmtId="1" fontId="8" fillId="0" borderId="1" xfId="0" applyNumberFormat="1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 applyProtection="1">
      <alignment horizontal="right" vertical="center" wrapText="1"/>
      <protection locked="0"/>
    </xf>
    <xf numFmtId="1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0" applyNumberFormat="1" applyFont="1" applyBorder="1" applyAlignment="1" applyProtection="1">
      <alignment horizontal="right" vertical="center" wrapText="1"/>
      <protection locked="0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7"/>
  <sheetViews>
    <sheetView tabSelected="1" topLeftCell="A77" zoomScale="74" zoomScaleNormal="74" workbookViewId="0">
      <selection activeCell="O82" sqref="O82"/>
    </sheetView>
  </sheetViews>
  <sheetFormatPr defaultRowHeight="18.75"/>
  <cols>
    <col min="1" max="1" width="9.140625" style="1"/>
    <col min="2" max="2" width="36.5703125" style="5" customWidth="1"/>
    <col min="3" max="6" width="17" style="5" customWidth="1"/>
    <col min="7" max="9" width="17" style="4" customWidth="1"/>
    <col min="10" max="10" width="14.7109375" style="4" customWidth="1"/>
    <col min="11" max="12" width="17" style="4" customWidth="1"/>
    <col min="13" max="13" width="9.140625" style="2"/>
    <col min="14" max="14" width="11.7109375" style="2" bestFit="1" customWidth="1"/>
    <col min="15" max="16384" width="9.140625" style="2"/>
  </cols>
  <sheetData>
    <row r="2" spans="1:12" ht="45" customHeight="1">
      <c r="B2" s="73" t="s">
        <v>125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1" customHeight="1">
      <c r="B3" s="6"/>
      <c r="C3" s="6"/>
      <c r="D3" s="6"/>
      <c r="E3" s="6"/>
      <c r="F3" s="6"/>
      <c r="G3" s="3"/>
      <c r="H3" s="3"/>
      <c r="I3" s="3"/>
      <c r="J3" s="3"/>
      <c r="K3" s="3"/>
      <c r="L3" s="3"/>
    </row>
    <row r="4" spans="1:12" ht="22.5" customHeight="1">
      <c r="B4" s="6"/>
      <c r="C4" s="75" t="s">
        <v>127</v>
      </c>
      <c r="D4" s="75"/>
      <c r="E4" s="75"/>
      <c r="F4" s="75"/>
      <c r="G4" s="75"/>
      <c r="H4" s="75"/>
      <c r="I4" s="75"/>
      <c r="J4" s="75"/>
      <c r="K4" s="3"/>
      <c r="L4" s="3"/>
    </row>
    <row r="5" spans="1:12" ht="27" customHeight="1">
      <c r="A5" s="7"/>
      <c r="B5" s="8"/>
      <c r="C5" s="71"/>
      <c r="D5" s="72"/>
      <c r="E5" s="72"/>
      <c r="F5" s="72"/>
      <c r="G5" s="72"/>
      <c r="H5" s="72"/>
      <c r="I5" s="72"/>
      <c r="J5" s="72"/>
      <c r="K5" s="72"/>
      <c r="L5" s="72"/>
    </row>
    <row r="6" spans="1:12" ht="18.75" customHeight="1">
      <c r="A6" s="70" t="s">
        <v>0</v>
      </c>
      <c r="B6" s="68" t="s">
        <v>1</v>
      </c>
      <c r="C6" s="68" t="s">
        <v>2</v>
      </c>
      <c r="D6" s="68" t="s">
        <v>3</v>
      </c>
      <c r="E6" s="68" t="s">
        <v>4</v>
      </c>
      <c r="F6" s="68"/>
      <c r="G6" s="68"/>
      <c r="H6" s="68"/>
      <c r="I6" s="68"/>
      <c r="J6" s="68"/>
      <c r="K6" s="68"/>
      <c r="L6" s="68"/>
    </row>
    <row r="7" spans="1:12" ht="42" customHeight="1">
      <c r="A7" s="70"/>
      <c r="B7" s="68"/>
      <c r="C7" s="68"/>
      <c r="D7" s="68"/>
      <c r="E7" s="68" t="s">
        <v>5</v>
      </c>
      <c r="F7" s="68"/>
      <c r="G7" s="68"/>
      <c r="H7" s="68"/>
      <c r="I7" s="68"/>
      <c r="J7" s="68"/>
      <c r="K7" s="68" t="s">
        <v>6</v>
      </c>
      <c r="L7" s="68"/>
    </row>
    <row r="8" spans="1:12" ht="15">
      <c r="A8" s="70"/>
      <c r="B8" s="68"/>
      <c r="C8" s="68"/>
      <c r="D8" s="68"/>
      <c r="E8" s="68" t="s">
        <v>7</v>
      </c>
      <c r="F8" s="68"/>
      <c r="G8" s="68"/>
      <c r="H8" s="68" t="s">
        <v>8</v>
      </c>
      <c r="I8" s="68" t="s">
        <v>9</v>
      </c>
      <c r="J8" s="68" t="s">
        <v>10</v>
      </c>
      <c r="K8" s="68"/>
      <c r="L8" s="68"/>
    </row>
    <row r="9" spans="1:12" ht="18.75" customHeight="1">
      <c r="A9" s="70"/>
      <c r="B9" s="68"/>
      <c r="C9" s="68"/>
      <c r="D9" s="68"/>
      <c r="E9" s="68" t="s">
        <v>11</v>
      </c>
      <c r="F9" s="68" t="s">
        <v>12</v>
      </c>
      <c r="G9" s="68" t="s">
        <v>39</v>
      </c>
      <c r="H9" s="68"/>
      <c r="I9" s="68"/>
      <c r="J9" s="68"/>
      <c r="K9" s="68" t="s">
        <v>13</v>
      </c>
      <c r="L9" s="68" t="s">
        <v>14</v>
      </c>
    </row>
    <row r="10" spans="1:12" ht="18.75" customHeight="1">
      <c r="A10" s="70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90" customHeight="1">
      <c r="A11" s="11" t="s">
        <v>42</v>
      </c>
      <c r="B11" s="10" t="s">
        <v>65</v>
      </c>
      <c r="C11" s="11" t="s">
        <v>16</v>
      </c>
      <c r="D11" s="51">
        <f>E11+F11+G11+H11+I11+J11+K11+L11</f>
        <v>1926</v>
      </c>
      <c r="E11" s="52"/>
      <c r="F11" s="52"/>
      <c r="G11" s="52"/>
      <c r="H11" s="53">
        <f>1+25</f>
        <v>26</v>
      </c>
      <c r="I11" s="53">
        <v>6</v>
      </c>
      <c r="J11" s="52"/>
      <c r="K11" s="51">
        <f>4+5+3+2+2+5+1+50</f>
        <v>72</v>
      </c>
      <c r="L11" s="54">
        <f>194+47+152+26+7+28+16+239+38+18+8+22+9+1018</f>
        <v>1822</v>
      </c>
    </row>
    <row r="12" spans="1:12" ht="71.25" customHeight="1">
      <c r="A12" s="11" t="s">
        <v>17</v>
      </c>
      <c r="B12" s="10" t="s">
        <v>114</v>
      </c>
      <c r="C12" s="11" t="s">
        <v>16</v>
      </c>
      <c r="D12" s="55">
        <f t="shared" ref="D12:D22" si="0">E12+F12+G12+H12+I12+J12</f>
        <v>10</v>
      </c>
      <c r="E12" s="56"/>
      <c r="F12" s="56"/>
      <c r="G12" s="56"/>
      <c r="H12" s="55">
        <f>1+6</f>
        <v>7</v>
      </c>
      <c r="I12" s="55">
        <v>3</v>
      </c>
      <c r="J12" s="13"/>
      <c r="K12" s="19" t="s">
        <v>15</v>
      </c>
      <c r="L12" s="19" t="s">
        <v>15</v>
      </c>
    </row>
    <row r="13" spans="1:12" ht="98.25" customHeight="1">
      <c r="A13" s="11" t="s">
        <v>66</v>
      </c>
      <c r="B13" s="10" t="s">
        <v>115</v>
      </c>
      <c r="C13" s="11" t="s">
        <v>16</v>
      </c>
      <c r="D13" s="55">
        <f t="shared" si="0"/>
        <v>2</v>
      </c>
      <c r="E13" s="56"/>
      <c r="F13" s="56"/>
      <c r="G13" s="56"/>
      <c r="H13" s="55">
        <f>1+1</f>
        <v>2</v>
      </c>
      <c r="I13" s="55">
        <v>0</v>
      </c>
      <c r="J13" s="13"/>
      <c r="K13" s="19" t="s">
        <v>15</v>
      </c>
      <c r="L13" s="19" t="s">
        <v>15</v>
      </c>
    </row>
    <row r="14" spans="1:12" ht="63" customHeight="1">
      <c r="A14" s="11" t="s">
        <v>23</v>
      </c>
      <c r="B14" s="10" t="s">
        <v>67</v>
      </c>
      <c r="C14" s="11" t="s">
        <v>53</v>
      </c>
      <c r="D14" s="15">
        <f>E14+F14+G14+H14+I14+J14+K14+L14</f>
        <v>272487.21899999998</v>
      </c>
      <c r="E14" s="16"/>
      <c r="F14" s="16"/>
      <c r="G14" s="16"/>
      <c r="H14" s="25">
        <f>1463.5+108141</f>
        <v>109604.5</v>
      </c>
      <c r="I14" s="25">
        <v>1317.2</v>
      </c>
      <c r="J14" s="16"/>
      <c r="K14" s="25">
        <f>K23</f>
        <v>98162.998999999996</v>
      </c>
      <c r="L14" s="25">
        <f>3488.66+82+1438.68+7231.4+1291.15+159.4+519.96+474.45+5723.33+559.84+515.68+420.67+836.6+40660.7</f>
        <v>63402.51999999999</v>
      </c>
    </row>
    <row r="15" spans="1:12" ht="82.5" customHeight="1">
      <c r="A15" s="11" t="s">
        <v>18</v>
      </c>
      <c r="B15" s="10" t="s">
        <v>116</v>
      </c>
      <c r="C15" s="11" t="s">
        <v>53</v>
      </c>
      <c r="D15" s="14">
        <f t="shared" si="0"/>
        <v>69486.5</v>
      </c>
      <c r="E15" s="13"/>
      <c r="F15" s="13"/>
      <c r="G15" s="13"/>
      <c r="H15" s="26">
        <f>1463.5+67030.2</f>
        <v>68493.7</v>
      </c>
      <c r="I15" s="26">
        <v>992.8</v>
      </c>
      <c r="J15" s="13"/>
      <c r="K15" s="27" t="s">
        <v>15</v>
      </c>
      <c r="L15" s="27" t="s">
        <v>15</v>
      </c>
    </row>
    <row r="16" spans="1:12" ht="109.5" customHeight="1">
      <c r="A16" s="11" t="s">
        <v>68</v>
      </c>
      <c r="B16" s="10" t="s">
        <v>117</v>
      </c>
      <c r="C16" s="11" t="s">
        <v>53</v>
      </c>
      <c r="D16" s="14">
        <f t="shared" si="0"/>
        <v>2163.8000000000002</v>
      </c>
      <c r="E16" s="13"/>
      <c r="F16" s="13"/>
      <c r="G16" s="13"/>
      <c r="H16" s="26">
        <f>1463.5+700.3</f>
        <v>2163.8000000000002</v>
      </c>
      <c r="I16" s="26">
        <v>0</v>
      </c>
      <c r="J16" s="13"/>
      <c r="K16" s="27" t="s">
        <v>15</v>
      </c>
      <c r="L16" s="27" t="s">
        <v>15</v>
      </c>
    </row>
    <row r="17" spans="1:12" ht="36.75" customHeight="1">
      <c r="A17" s="11" t="s">
        <v>24</v>
      </c>
      <c r="B17" s="10" t="s">
        <v>69</v>
      </c>
      <c r="C17" s="11" t="s">
        <v>16</v>
      </c>
      <c r="D17" s="14">
        <f t="shared" si="0"/>
        <v>114</v>
      </c>
      <c r="E17" s="13"/>
      <c r="F17" s="13"/>
      <c r="G17" s="13"/>
      <c r="H17" s="14">
        <v>99</v>
      </c>
      <c r="I17" s="14">
        <v>15</v>
      </c>
      <c r="J17" s="13"/>
      <c r="K17" s="19" t="s">
        <v>15</v>
      </c>
      <c r="L17" s="19" t="s">
        <v>15</v>
      </c>
    </row>
    <row r="18" spans="1:12" ht="65.25" customHeight="1">
      <c r="A18" s="10" t="s">
        <v>20</v>
      </c>
      <c r="B18" s="10" t="s">
        <v>70</v>
      </c>
      <c r="C18" s="10" t="s">
        <v>16</v>
      </c>
      <c r="D18" s="14">
        <f t="shared" si="0"/>
        <v>13</v>
      </c>
      <c r="E18" s="13"/>
      <c r="F18" s="13"/>
      <c r="G18" s="13"/>
      <c r="H18" s="17">
        <v>8</v>
      </c>
      <c r="I18" s="17">
        <v>5</v>
      </c>
      <c r="J18" s="13"/>
      <c r="K18" s="19" t="s">
        <v>15</v>
      </c>
      <c r="L18" s="19" t="s">
        <v>15</v>
      </c>
    </row>
    <row r="19" spans="1:12" ht="88.5" customHeight="1">
      <c r="A19" s="10" t="s">
        <v>21</v>
      </c>
      <c r="B19" s="10" t="s">
        <v>71</v>
      </c>
      <c r="C19" s="10" t="s">
        <v>16</v>
      </c>
      <c r="D19" s="14">
        <f t="shared" si="0"/>
        <v>0</v>
      </c>
      <c r="E19" s="13"/>
      <c r="F19" s="13"/>
      <c r="G19" s="13"/>
      <c r="H19" s="17">
        <v>0</v>
      </c>
      <c r="I19" s="17">
        <v>0</v>
      </c>
      <c r="J19" s="13"/>
      <c r="K19" s="28" t="s">
        <v>15</v>
      </c>
      <c r="L19" s="28" t="s">
        <v>15</v>
      </c>
    </row>
    <row r="20" spans="1:12" ht="51" customHeight="1">
      <c r="A20" s="10" t="s">
        <v>25</v>
      </c>
      <c r="B20" s="10" t="s">
        <v>72</v>
      </c>
      <c r="C20" s="11" t="s">
        <v>16</v>
      </c>
      <c r="D20" s="14">
        <f>E20+F20+G20+H20+I20+J20+K20+L20</f>
        <v>2029</v>
      </c>
      <c r="E20" s="13"/>
      <c r="F20" s="13"/>
      <c r="G20" s="13"/>
      <c r="H20" s="14">
        <v>129</v>
      </c>
      <c r="I20" s="14">
        <v>6</v>
      </c>
      <c r="J20" s="13"/>
      <c r="K20" s="14">
        <f>K11</f>
        <v>72</v>
      </c>
      <c r="L20" s="18">
        <f>L11</f>
        <v>1822</v>
      </c>
    </row>
    <row r="21" spans="1:12" ht="83.25" customHeight="1">
      <c r="A21" s="11" t="s">
        <v>22</v>
      </c>
      <c r="B21" s="10" t="s">
        <v>118</v>
      </c>
      <c r="C21" s="11" t="s">
        <v>16</v>
      </c>
      <c r="D21" s="55">
        <f t="shared" si="0"/>
        <v>8</v>
      </c>
      <c r="E21" s="56"/>
      <c r="F21" s="56"/>
      <c r="G21" s="56"/>
      <c r="H21" s="55">
        <v>5</v>
      </c>
      <c r="I21" s="55">
        <v>3</v>
      </c>
      <c r="J21" s="13"/>
      <c r="K21" s="19" t="s">
        <v>15</v>
      </c>
      <c r="L21" s="19" t="s">
        <v>15</v>
      </c>
    </row>
    <row r="22" spans="1:12" ht="102.75" customHeight="1">
      <c r="A22" s="11" t="s">
        <v>73</v>
      </c>
      <c r="B22" s="10" t="s">
        <v>119</v>
      </c>
      <c r="C22" s="11" t="s">
        <v>16</v>
      </c>
      <c r="D22" s="55">
        <f t="shared" si="0"/>
        <v>0</v>
      </c>
      <c r="E22" s="56"/>
      <c r="F22" s="56"/>
      <c r="G22" s="56"/>
      <c r="H22" s="55">
        <v>0</v>
      </c>
      <c r="I22" s="55">
        <v>0</v>
      </c>
      <c r="J22" s="13"/>
      <c r="K22" s="19" t="s">
        <v>15</v>
      </c>
      <c r="L22" s="19" t="s">
        <v>15</v>
      </c>
    </row>
    <row r="23" spans="1:12" ht="42.75" customHeight="1">
      <c r="A23" s="11" t="s">
        <v>26</v>
      </c>
      <c r="B23" s="10" t="s">
        <v>74</v>
      </c>
      <c r="C23" s="11" t="s">
        <v>53</v>
      </c>
      <c r="D23" s="12">
        <f>E23+F23+G23+H23+I23+J23+K23+L23</f>
        <v>259733.11899999998</v>
      </c>
      <c r="E23" s="20"/>
      <c r="F23" s="20"/>
      <c r="G23" s="20"/>
      <c r="H23" s="12">
        <v>97014.2</v>
      </c>
      <c r="I23" s="12">
        <v>1153.4000000000001</v>
      </c>
      <c r="J23" s="13"/>
      <c r="K23" s="25">
        <f>1896.469+26845.94+1959.3+668.6+487.29+4396.6+590.1+61318.7</f>
        <v>98162.998999999996</v>
      </c>
      <c r="L23" s="25">
        <f>L14</f>
        <v>63402.51999999999</v>
      </c>
    </row>
    <row r="24" spans="1:12" ht="51" customHeight="1">
      <c r="A24" s="11" t="s">
        <v>27</v>
      </c>
      <c r="B24" s="10" t="s">
        <v>75</v>
      </c>
      <c r="C24" s="11" t="s">
        <v>53</v>
      </c>
      <c r="D24" s="12">
        <f>E24+F24+G24+H24+I24+J24+K24+L24</f>
        <v>238252.17300000001</v>
      </c>
      <c r="E24" s="20"/>
      <c r="F24" s="20"/>
      <c r="G24" s="20"/>
      <c r="H24" s="12">
        <v>96666.2</v>
      </c>
      <c r="I24" s="12">
        <v>1153.4000000000001</v>
      </c>
      <c r="J24" s="13"/>
      <c r="K24" s="25">
        <f>1896.469+26813.14+1959.3+487.29+61318.7</f>
        <v>92474.899000000005</v>
      </c>
      <c r="L24" s="15">
        <f>968.394+620.34+7117.51+179.14+35+519.96+2226.38+224.5+515.68+420.67+521.3+47.2+34561.6</f>
        <v>47957.673999999999</v>
      </c>
    </row>
    <row r="25" spans="1:12" ht="90" customHeight="1">
      <c r="A25" s="11" t="s">
        <v>28</v>
      </c>
      <c r="B25" s="10" t="s">
        <v>120</v>
      </c>
      <c r="C25" s="11" t="s">
        <v>53</v>
      </c>
      <c r="D25" s="12">
        <f>E25+F25+G25+H25+I25+J25</f>
        <v>67256.3</v>
      </c>
      <c r="E25" s="20"/>
      <c r="F25" s="20"/>
      <c r="G25" s="20"/>
      <c r="H25" s="12">
        <v>66329.7</v>
      </c>
      <c r="I25" s="12">
        <v>926.6</v>
      </c>
      <c r="J25" s="13"/>
      <c r="K25" s="29">
        <f>K23</f>
        <v>98162.998999999996</v>
      </c>
      <c r="L25" s="15">
        <f>L23</f>
        <v>63402.51999999999</v>
      </c>
    </row>
    <row r="26" spans="1:12" ht="36" customHeight="1">
      <c r="A26" s="61" t="s">
        <v>76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ht="60.75" customHeight="1">
      <c r="A27" s="11" t="s">
        <v>29</v>
      </c>
      <c r="B27" s="10" t="s">
        <v>77</v>
      </c>
      <c r="C27" s="11" t="s">
        <v>53</v>
      </c>
      <c r="D27" s="21">
        <v>257685</v>
      </c>
      <c r="E27" s="19" t="s">
        <v>15</v>
      </c>
      <c r="F27" s="19" t="s">
        <v>15</v>
      </c>
      <c r="G27" s="19" t="s">
        <v>15</v>
      </c>
      <c r="H27" s="19" t="s">
        <v>15</v>
      </c>
      <c r="I27" s="19" t="s">
        <v>15</v>
      </c>
      <c r="J27" s="19" t="s">
        <v>15</v>
      </c>
      <c r="K27" s="19" t="s">
        <v>15</v>
      </c>
      <c r="L27" s="19" t="s">
        <v>15</v>
      </c>
    </row>
    <row r="28" spans="1:12" ht="54.75" customHeight="1">
      <c r="A28" s="22" t="s">
        <v>44</v>
      </c>
      <c r="B28" s="22" t="s">
        <v>78</v>
      </c>
      <c r="C28" s="22" t="s">
        <v>16</v>
      </c>
      <c r="D28" s="57">
        <f>E28+F28+G28+H28+I28+J28</f>
        <v>23</v>
      </c>
      <c r="E28" s="58"/>
      <c r="F28" s="58"/>
      <c r="G28" s="58"/>
      <c r="H28" s="58">
        <f>1+17</f>
        <v>18</v>
      </c>
      <c r="I28" s="58">
        <v>5</v>
      </c>
      <c r="J28" s="23"/>
      <c r="K28" s="19" t="s">
        <v>15</v>
      </c>
      <c r="L28" s="19" t="s">
        <v>15</v>
      </c>
    </row>
    <row r="29" spans="1:12" ht="49.5" customHeight="1">
      <c r="A29" s="22" t="s">
        <v>31</v>
      </c>
      <c r="B29" s="22" t="s">
        <v>79</v>
      </c>
      <c r="C29" s="22" t="s">
        <v>16</v>
      </c>
      <c r="D29" s="57">
        <f t="shared" ref="D29:D41" si="1">E29+F29+G29+H29+I29+J29</f>
        <v>5</v>
      </c>
      <c r="E29" s="58"/>
      <c r="F29" s="58"/>
      <c r="G29" s="58"/>
      <c r="H29" s="58">
        <f>1+1</f>
        <v>2</v>
      </c>
      <c r="I29" s="58">
        <v>3</v>
      </c>
      <c r="J29" s="23"/>
      <c r="K29" s="19" t="s">
        <v>15</v>
      </c>
      <c r="L29" s="19" t="s">
        <v>15</v>
      </c>
    </row>
    <row r="30" spans="1:12" ht="63.75" customHeight="1">
      <c r="A30" s="22" t="s">
        <v>59</v>
      </c>
      <c r="B30" s="22" t="s">
        <v>80</v>
      </c>
      <c r="C30" s="22" t="s">
        <v>16</v>
      </c>
      <c r="D30" s="57">
        <f t="shared" si="1"/>
        <v>1</v>
      </c>
      <c r="E30" s="58"/>
      <c r="F30" s="58"/>
      <c r="G30" s="58"/>
      <c r="H30" s="58">
        <f>1+0</f>
        <v>1</v>
      </c>
      <c r="I30" s="58">
        <v>0</v>
      </c>
      <c r="J30" s="23"/>
      <c r="K30" s="19" t="s">
        <v>15</v>
      </c>
      <c r="L30" s="19" t="s">
        <v>15</v>
      </c>
    </row>
    <row r="31" spans="1:12" ht="65.25" customHeight="1">
      <c r="A31" s="22" t="s">
        <v>45</v>
      </c>
      <c r="B31" s="22" t="s">
        <v>81</v>
      </c>
      <c r="C31" s="22" t="s">
        <v>53</v>
      </c>
      <c r="D31" s="21">
        <f t="shared" si="1"/>
        <v>36377.300000000003</v>
      </c>
      <c r="E31" s="23"/>
      <c r="F31" s="23"/>
      <c r="G31" s="23"/>
      <c r="H31" s="23">
        <f>1463.5+33786</f>
        <v>35249.5</v>
      </c>
      <c r="I31" s="23">
        <v>1127.8</v>
      </c>
      <c r="J31" s="23"/>
      <c r="K31" s="19" t="s">
        <v>15</v>
      </c>
      <c r="L31" s="19" t="s">
        <v>15</v>
      </c>
    </row>
    <row r="32" spans="1:12" ht="76.5" customHeight="1">
      <c r="A32" s="10" t="s">
        <v>32</v>
      </c>
      <c r="B32" s="10" t="s">
        <v>82</v>
      </c>
      <c r="C32" s="10" t="s">
        <v>53</v>
      </c>
      <c r="D32" s="21">
        <f t="shared" si="1"/>
        <v>2547.6</v>
      </c>
      <c r="E32" s="23"/>
      <c r="F32" s="23"/>
      <c r="G32" s="23"/>
      <c r="H32" s="24">
        <f>1463.5+91.3</f>
        <v>1554.8</v>
      </c>
      <c r="I32" s="24">
        <v>992.8</v>
      </c>
      <c r="J32" s="23"/>
      <c r="K32" s="19" t="s">
        <v>15</v>
      </c>
      <c r="L32" s="19" t="s">
        <v>15</v>
      </c>
    </row>
    <row r="33" spans="1:12" ht="82.5" customHeight="1">
      <c r="A33" s="22" t="s">
        <v>40</v>
      </c>
      <c r="B33" s="22" t="s">
        <v>83</v>
      </c>
      <c r="C33" s="22" t="s">
        <v>53</v>
      </c>
      <c r="D33" s="21">
        <f t="shared" si="1"/>
        <v>1463.5</v>
      </c>
      <c r="E33" s="23"/>
      <c r="F33" s="23"/>
      <c r="G33" s="23"/>
      <c r="H33" s="23">
        <v>1463.5</v>
      </c>
      <c r="I33" s="23">
        <v>0</v>
      </c>
      <c r="J33" s="23"/>
      <c r="K33" s="19" t="s">
        <v>15</v>
      </c>
      <c r="L33" s="19" t="s">
        <v>15</v>
      </c>
    </row>
    <row r="34" spans="1:12" ht="63.75" customHeight="1">
      <c r="A34" s="22" t="s">
        <v>33</v>
      </c>
      <c r="B34" s="22" t="s">
        <v>84</v>
      </c>
      <c r="C34" s="22" t="s">
        <v>16</v>
      </c>
      <c r="D34" s="59">
        <f t="shared" si="1"/>
        <v>95</v>
      </c>
      <c r="E34" s="60"/>
      <c r="F34" s="60"/>
      <c r="G34" s="60"/>
      <c r="H34" s="60">
        <v>84</v>
      </c>
      <c r="I34" s="60">
        <v>11</v>
      </c>
      <c r="J34" s="23"/>
      <c r="K34" s="19" t="s">
        <v>15</v>
      </c>
      <c r="L34" s="19" t="s">
        <v>15</v>
      </c>
    </row>
    <row r="35" spans="1:12" ht="60" customHeight="1">
      <c r="A35" s="22" t="s">
        <v>34</v>
      </c>
      <c r="B35" s="22" t="s">
        <v>41</v>
      </c>
      <c r="C35" s="22" t="s">
        <v>16</v>
      </c>
      <c r="D35" s="59">
        <f t="shared" si="1"/>
        <v>0</v>
      </c>
      <c r="E35" s="60"/>
      <c r="F35" s="60"/>
      <c r="G35" s="60"/>
      <c r="H35" s="60">
        <v>0</v>
      </c>
      <c r="I35" s="60">
        <v>0</v>
      </c>
      <c r="J35" s="23"/>
      <c r="K35" s="19" t="s">
        <v>15</v>
      </c>
      <c r="L35" s="19" t="s">
        <v>15</v>
      </c>
    </row>
    <row r="36" spans="1:12" ht="44.25" customHeight="1">
      <c r="A36" s="11" t="s">
        <v>46</v>
      </c>
      <c r="B36" s="10" t="s">
        <v>85</v>
      </c>
      <c r="C36" s="11" t="s">
        <v>16</v>
      </c>
      <c r="D36" s="59">
        <f t="shared" si="1"/>
        <v>110</v>
      </c>
      <c r="E36" s="60"/>
      <c r="F36" s="60"/>
      <c r="G36" s="60"/>
      <c r="H36" s="59">
        <v>105</v>
      </c>
      <c r="I36" s="59">
        <v>5</v>
      </c>
      <c r="J36" s="23"/>
      <c r="K36" s="19" t="s">
        <v>15</v>
      </c>
      <c r="L36" s="19" t="s">
        <v>15</v>
      </c>
    </row>
    <row r="37" spans="1:12" ht="45.75" customHeight="1">
      <c r="A37" s="11" t="s">
        <v>47</v>
      </c>
      <c r="B37" s="10" t="s">
        <v>86</v>
      </c>
      <c r="C37" s="11" t="s">
        <v>53</v>
      </c>
      <c r="D37" s="21">
        <f t="shared" si="1"/>
        <v>25028.5</v>
      </c>
      <c r="E37" s="23"/>
      <c r="F37" s="23"/>
      <c r="G37" s="23"/>
      <c r="H37" s="21">
        <v>23967.1</v>
      </c>
      <c r="I37" s="21">
        <v>1061.4000000000001</v>
      </c>
      <c r="J37" s="23"/>
      <c r="K37" s="19" t="s">
        <v>15</v>
      </c>
      <c r="L37" s="19" t="s">
        <v>15</v>
      </c>
    </row>
    <row r="38" spans="1:12" ht="81.75" customHeight="1">
      <c r="A38" s="11" t="s">
        <v>48</v>
      </c>
      <c r="B38" s="10" t="s">
        <v>121</v>
      </c>
      <c r="C38" s="11" t="s">
        <v>16</v>
      </c>
      <c r="D38" s="21">
        <f t="shared" si="1"/>
        <v>4</v>
      </c>
      <c r="E38" s="23"/>
      <c r="F38" s="23"/>
      <c r="G38" s="23"/>
      <c r="H38" s="21">
        <v>1</v>
      </c>
      <c r="I38" s="21">
        <v>3</v>
      </c>
      <c r="J38" s="23"/>
      <c r="K38" s="19" t="s">
        <v>15</v>
      </c>
      <c r="L38" s="19" t="s">
        <v>15</v>
      </c>
    </row>
    <row r="39" spans="1:12" ht="88.5" customHeight="1">
      <c r="A39" s="11" t="s">
        <v>49</v>
      </c>
      <c r="B39" s="10" t="s">
        <v>122</v>
      </c>
      <c r="C39" s="11" t="s">
        <v>53</v>
      </c>
      <c r="D39" s="21">
        <f t="shared" si="1"/>
        <v>1017.5</v>
      </c>
      <c r="E39" s="23"/>
      <c r="F39" s="23"/>
      <c r="G39" s="23"/>
      <c r="H39" s="21">
        <v>90.9</v>
      </c>
      <c r="I39" s="21">
        <v>926.6</v>
      </c>
      <c r="J39" s="23"/>
      <c r="K39" s="19" t="s">
        <v>15</v>
      </c>
      <c r="L39" s="19" t="s">
        <v>15</v>
      </c>
    </row>
    <row r="40" spans="1:12" ht="76.5" customHeight="1">
      <c r="A40" s="11" t="s">
        <v>37</v>
      </c>
      <c r="B40" s="10" t="s">
        <v>123</v>
      </c>
      <c r="C40" s="11" t="s">
        <v>16</v>
      </c>
      <c r="D40" s="59">
        <f t="shared" si="1"/>
        <v>0</v>
      </c>
      <c r="E40" s="60"/>
      <c r="F40" s="60"/>
      <c r="G40" s="60"/>
      <c r="H40" s="59">
        <v>0</v>
      </c>
      <c r="I40" s="59">
        <v>0</v>
      </c>
      <c r="J40" s="23"/>
      <c r="K40" s="19" t="s">
        <v>15</v>
      </c>
      <c r="L40" s="19" t="s">
        <v>15</v>
      </c>
    </row>
    <row r="41" spans="1:12" ht="76.5" customHeight="1">
      <c r="A41" s="11" t="s">
        <v>38</v>
      </c>
      <c r="B41" s="10" t="s">
        <v>124</v>
      </c>
      <c r="C41" s="11" t="s">
        <v>53</v>
      </c>
      <c r="D41" s="59">
        <f t="shared" si="1"/>
        <v>0</v>
      </c>
      <c r="E41" s="60"/>
      <c r="F41" s="60"/>
      <c r="G41" s="60"/>
      <c r="H41" s="59">
        <v>0</v>
      </c>
      <c r="I41" s="59">
        <v>0</v>
      </c>
      <c r="J41" s="23"/>
      <c r="K41" s="19"/>
      <c r="L41" s="19" t="s">
        <v>15</v>
      </c>
    </row>
    <row r="42" spans="1:12" ht="75.95" customHeight="1">
      <c r="A42" s="36"/>
      <c r="B42" s="76" t="s">
        <v>128</v>
      </c>
      <c r="C42" s="77"/>
      <c r="D42" s="77"/>
      <c r="E42" s="77"/>
      <c r="F42" s="77"/>
      <c r="G42" s="77"/>
      <c r="H42" s="77"/>
      <c r="I42" s="77"/>
      <c r="J42" s="77"/>
      <c r="K42" s="77"/>
      <c r="L42" s="78"/>
    </row>
    <row r="43" spans="1:12" ht="35.25" customHeight="1">
      <c r="A43" s="69" t="s">
        <v>0</v>
      </c>
      <c r="B43" s="69" t="s">
        <v>1</v>
      </c>
      <c r="C43" s="69" t="s">
        <v>2</v>
      </c>
      <c r="D43" s="69" t="s">
        <v>3</v>
      </c>
      <c r="E43" s="69" t="s">
        <v>4</v>
      </c>
      <c r="F43" s="69"/>
      <c r="G43" s="69"/>
      <c r="H43" s="69"/>
      <c r="I43" s="69"/>
      <c r="J43" s="69"/>
      <c r="K43" s="69"/>
      <c r="L43" s="69"/>
    </row>
    <row r="44" spans="1:12" ht="33" customHeight="1">
      <c r="A44" s="69"/>
      <c r="B44" s="69"/>
      <c r="C44" s="69"/>
      <c r="D44" s="69"/>
      <c r="E44" s="69" t="s">
        <v>5</v>
      </c>
      <c r="F44" s="69"/>
      <c r="G44" s="69"/>
      <c r="H44" s="69"/>
      <c r="I44" s="69"/>
      <c r="J44" s="69"/>
      <c r="K44" s="69" t="s">
        <v>6</v>
      </c>
      <c r="L44" s="69"/>
    </row>
    <row r="45" spans="1:12" ht="36.75" customHeight="1">
      <c r="A45" s="69"/>
      <c r="B45" s="69"/>
      <c r="C45" s="69"/>
      <c r="D45" s="69"/>
      <c r="E45" s="69" t="s">
        <v>7</v>
      </c>
      <c r="F45" s="69"/>
      <c r="G45" s="69"/>
      <c r="H45" s="69" t="s">
        <v>8</v>
      </c>
      <c r="I45" s="69" t="s">
        <v>9</v>
      </c>
      <c r="J45" s="69" t="s">
        <v>10</v>
      </c>
      <c r="K45" s="69"/>
      <c r="L45" s="69"/>
    </row>
    <row r="46" spans="1:12" ht="118.5" customHeight="1">
      <c r="A46" s="69"/>
      <c r="B46" s="69"/>
      <c r="C46" s="69"/>
      <c r="D46" s="69"/>
      <c r="E46" s="30" t="s">
        <v>11</v>
      </c>
      <c r="F46" s="30" t="s">
        <v>12</v>
      </c>
      <c r="G46" s="30" t="s">
        <v>39</v>
      </c>
      <c r="H46" s="69"/>
      <c r="I46" s="69"/>
      <c r="J46" s="69"/>
      <c r="K46" s="30" t="s">
        <v>13</v>
      </c>
      <c r="L46" s="30" t="s">
        <v>14</v>
      </c>
    </row>
    <row r="47" spans="1:12" ht="31.5" customHeight="1">
      <c r="A47" s="30">
        <v>1</v>
      </c>
      <c r="B47" s="30">
        <v>2</v>
      </c>
      <c r="C47" s="30">
        <v>3</v>
      </c>
      <c r="D47" s="30">
        <v>4</v>
      </c>
      <c r="E47" s="30">
        <v>5</v>
      </c>
      <c r="F47" s="30">
        <v>6</v>
      </c>
      <c r="G47" s="30">
        <v>7</v>
      </c>
      <c r="H47" s="30">
        <v>8</v>
      </c>
      <c r="I47" s="30">
        <v>9</v>
      </c>
      <c r="J47" s="30">
        <v>10</v>
      </c>
      <c r="K47" s="30">
        <v>11</v>
      </c>
      <c r="L47" s="30">
        <v>12</v>
      </c>
    </row>
    <row r="48" spans="1:12" ht="125.1" customHeight="1">
      <c r="A48" s="37">
        <v>1</v>
      </c>
      <c r="B48" s="37" t="s">
        <v>87</v>
      </c>
      <c r="C48" s="44" t="s">
        <v>16</v>
      </c>
      <c r="D48" s="45">
        <f>E48+F48+G48+H48+I48+J48</f>
        <v>19</v>
      </c>
      <c r="E48" s="46"/>
      <c r="F48" s="46"/>
      <c r="G48" s="46"/>
      <c r="H48" s="46">
        <v>19</v>
      </c>
      <c r="I48" s="39"/>
      <c r="J48" s="39"/>
      <c r="K48" s="38" t="s">
        <v>15</v>
      </c>
      <c r="L48" s="38" t="s">
        <v>15</v>
      </c>
    </row>
    <row r="49" spans="1:12" ht="197.25" customHeight="1">
      <c r="A49" s="37" t="s">
        <v>17</v>
      </c>
      <c r="B49" s="40" t="s">
        <v>88</v>
      </c>
      <c r="C49" s="44" t="s">
        <v>16</v>
      </c>
      <c r="D49" s="45">
        <f>E49+F49+G49+H49+J49</f>
        <v>9</v>
      </c>
      <c r="E49" s="46"/>
      <c r="F49" s="46"/>
      <c r="G49" s="46"/>
      <c r="H49" s="46">
        <v>9</v>
      </c>
      <c r="I49" s="38" t="s">
        <v>15</v>
      </c>
      <c r="J49" s="39"/>
      <c r="K49" s="38" t="s">
        <v>15</v>
      </c>
      <c r="L49" s="38" t="s">
        <v>15</v>
      </c>
    </row>
    <row r="50" spans="1:12" ht="129" customHeight="1">
      <c r="A50" s="37" t="s">
        <v>23</v>
      </c>
      <c r="B50" s="37" t="s">
        <v>89</v>
      </c>
      <c r="C50" s="37" t="s">
        <v>16</v>
      </c>
      <c r="D50" s="47">
        <f>E50+F50+G50+H50+I50+J50</f>
        <v>18</v>
      </c>
      <c r="E50" s="48"/>
      <c r="F50" s="48"/>
      <c r="G50" s="48"/>
      <c r="H50" s="48">
        <v>18</v>
      </c>
      <c r="I50" s="39"/>
      <c r="J50" s="39"/>
      <c r="K50" s="38" t="s">
        <v>15</v>
      </c>
      <c r="L50" s="38" t="s">
        <v>15</v>
      </c>
    </row>
    <row r="51" spans="1:12" ht="237" customHeight="1">
      <c r="A51" s="37" t="s">
        <v>18</v>
      </c>
      <c r="B51" s="40" t="s">
        <v>90</v>
      </c>
      <c r="C51" s="37" t="s">
        <v>16</v>
      </c>
      <c r="D51" s="47">
        <f>E51+F51+G51+H51+J51</f>
        <v>8</v>
      </c>
      <c r="E51" s="48"/>
      <c r="F51" s="48"/>
      <c r="G51" s="48"/>
      <c r="H51" s="48">
        <v>8</v>
      </c>
      <c r="I51" s="38" t="s">
        <v>15</v>
      </c>
      <c r="J51" s="39"/>
      <c r="K51" s="38" t="s">
        <v>15</v>
      </c>
      <c r="L51" s="38" t="s">
        <v>15</v>
      </c>
    </row>
    <row r="52" spans="1:12" ht="125.1" customHeight="1">
      <c r="A52" s="37" t="s">
        <v>24</v>
      </c>
      <c r="B52" s="37" t="s">
        <v>91</v>
      </c>
      <c r="C52" s="37" t="s">
        <v>51</v>
      </c>
      <c r="D52" s="41">
        <f>E52+F52+G52+H52+I52+J52+K52+L52</f>
        <v>163263.84000600001</v>
      </c>
      <c r="E52" s="42"/>
      <c r="F52" s="42"/>
      <c r="G52" s="42"/>
      <c r="H52" s="42">
        <v>130810.8</v>
      </c>
      <c r="I52" s="42"/>
      <c r="J52" s="42"/>
      <c r="K52" s="42">
        <f>575.2+11242.066666</f>
        <v>11817.266666000001</v>
      </c>
      <c r="L52" s="42">
        <f>183.9+20451.87334</f>
        <v>20635.77334</v>
      </c>
    </row>
    <row r="53" spans="1:12" ht="117" customHeight="1">
      <c r="A53" s="37" t="s">
        <v>20</v>
      </c>
      <c r="B53" s="37" t="s">
        <v>92</v>
      </c>
      <c r="C53" s="37" t="s">
        <v>51</v>
      </c>
      <c r="D53" s="38">
        <f>E53+F53+G53+H53+J53</f>
        <v>68272.800000000003</v>
      </c>
      <c r="E53" s="39"/>
      <c r="F53" s="39"/>
      <c r="G53" s="39"/>
      <c r="H53" s="39">
        <v>68272.800000000003</v>
      </c>
      <c r="I53" s="38" t="s">
        <v>15</v>
      </c>
      <c r="J53" s="39"/>
      <c r="K53" s="38" t="s">
        <v>15</v>
      </c>
      <c r="L53" s="38" t="s">
        <v>15</v>
      </c>
    </row>
    <row r="54" spans="1:12" ht="81" customHeight="1">
      <c r="A54" s="37" t="s">
        <v>21</v>
      </c>
      <c r="B54" s="37" t="s">
        <v>93</v>
      </c>
      <c r="C54" s="37" t="s">
        <v>51</v>
      </c>
      <c r="D54" s="41">
        <f>E54+F54+G54+H54+I54+J54+K54+L54</f>
        <v>113867.739994</v>
      </c>
      <c r="E54" s="42"/>
      <c r="F54" s="42"/>
      <c r="G54" s="42"/>
      <c r="H54" s="42">
        <v>85814.399999999994</v>
      </c>
      <c r="I54" s="42"/>
      <c r="J54" s="42"/>
      <c r="K54" s="42">
        <f>29.3+11242.06666</f>
        <v>11271.36666</v>
      </c>
      <c r="L54" s="42">
        <f>183.9+16598.073334</f>
        <v>16781.973334000002</v>
      </c>
    </row>
    <row r="55" spans="1:12" ht="147.75" customHeight="1">
      <c r="A55" s="37" t="s">
        <v>25</v>
      </c>
      <c r="B55" s="40" t="s">
        <v>94</v>
      </c>
      <c r="C55" s="37" t="s">
        <v>51</v>
      </c>
      <c r="D55" s="41">
        <f>E55+F55+G55+H55+I55+J55+K55+L55</f>
        <v>129514.2</v>
      </c>
      <c r="E55" s="42"/>
      <c r="F55" s="42"/>
      <c r="G55" s="42"/>
      <c r="H55" s="42">
        <v>129447.3</v>
      </c>
      <c r="I55" s="42"/>
      <c r="J55" s="42"/>
      <c r="K55" s="42">
        <v>0</v>
      </c>
      <c r="L55" s="42">
        <v>66.900000000000006</v>
      </c>
    </row>
    <row r="56" spans="1:12" ht="141.75" customHeight="1">
      <c r="A56" s="37" t="s">
        <v>22</v>
      </c>
      <c r="B56" s="40" t="s">
        <v>95</v>
      </c>
      <c r="C56" s="37" t="s">
        <v>51</v>
      </c>
      <c r="D56" s="38">
        <f>E56+F56+G56+H56+J56</f>
        <v>66909.399999999994</v>
      </c>
      <c r="E56" s="39"/>
      <c r="F56" s="39"/>
      <c r="G56" s="39"/>
      <c r="H56" s="39">
        <v>66909.399999999994</v>
      </c>
      <c r="I56" s="38" t="s">
        <v>15</v>
      </c>
      <c r="J56" s="39"/>
      <c r="K56" s="38" t="s">
        <v>15</v>
      </c>
      <c r="L56" s="38" t="s">
        <v>15</v>
      </c>
    </row>
    <row r="57" spans="1:12" ht="97.5" customHeight="1">
      <c r="A57" s="37" t="s">
        <v>26</v>
      </c>
      <c r="B57" s="37" t="s">
        <v>56</v>
      </c>
      <c r="C57" s="37" t="s">
        <v>16</v>
      </c>
      <c r="D57" s="47">
        <f>E57+F57+G57+H57+I57+J57+K57</f>
        <v>2</v>
      </c>
      <c r="E57" s="48"/>
      <c r="F57" s="48"/>
      <c r="G57" s="48"/>
      <c r="H57" s="48">
        <v>1</v>
      </c>
      <c r="I57" s="39"/>
      <c r="J57" s="39"/>
      <c r="K57" s="39">
        <v>1</v>
      </c>
      <c r="L57" s="39" t="s">
        <v>15</v>
      </c>
    </row>
    <row r="58" spans="1:12" ht="129" customHeight="1">
      <c r="A58" s="37" t="s">
        <v>27</v>
      </c>
      <c r="B58" s="37" t="s">
        <v>57</v>
      </c>
      <c r="C58" s="37" t="s">
        <v>16</v>
      </c>
      <c r="D58" s="47">
        <f>E58+F58+G58+H58+J58</f>
        <v>1</v>
      </c>
      <c r="E58" s="48"/>
      <c r="F58" s="48"/>
      <c r="G58" s="48"/>
      <c r="H58" s="48">
        <v>1</v>
      </c>
      <c r="I58" s="38" t="s">
        <v>15</v>
      </c>
      <c r="J58" s="39"/>
      <c r="K58" s="38" t="s">
        <v>15</v>
      </c>
      <c r="L58" s="38" t="s">
        <v>15</v>
      </c>
    </row>
    <row r="59" spans="1:12" ht="107.25" customHeight="1">
      <c r="A59" s="37" t="s">
        <v>29</v>
      </c>
      <c r="B59" s="37" t="s">
        <v>96</v>
      </c>
      <c r="C59" s="37" t="s">
        <v>16</v>
      </c>
      <c r="D59" s="47">
        <f>E59+F59+G59+H59+I59+J59</f>
        <v>0</v>
      </c>
      <c r="E59" s="48"/>
      <c r="F59" s="48"/>
      <c r="G59" s="48"/>
      <c r="H59" s="48"/>
      <c r="I59" s="39"/>
      <c r="J59" s="39"/>
      <c r="K59" s="38" t="s">
        <v>15</v>
      </c>
      <c r="L59" s="38" t="s">
        <v>15</v>
      </c>
    </row>
    <row r="60" spans="1:12" ht="130.5" customHeight="1">
      <c r="A60" s="37" t="s">
        <v>30</v>
      </c>
      <c r="B60" s="37" t="s">
        <v>97</v>
      </c>
      <c r="C60" s="37" t="s">
        <v>16</v>
      </c>
      <c r="D60" s="47">
        <f>E60+F60+G60+H60+J60</f>
        <v>0</v>
      </c>
      <c r="E60" s="48"/>
      <c r="F60" s="48"/>
      <c r="G60" s="48"/>
      <c r="H60" s="48"/>
      <c r="I60" s="38" t="s">
        <v>15</v>
      </c>
      <c r="J60" s="39"/>
      <c r="K60" s="38" t="s">
        <v>15</v>
      </c>
      <c r="L60" s="38" t="s">
        <v>15</v>
      </c>
    </row>
    <row r="61" spans="1:12" ht="96.75" customHeight="1">
      <c r="A61" s="37" t="s">
        <v>44</v>
      </c>
      <c r="B61" s="37" t="s">
        <v>58</v>
      </c>
      <c r="C61" s="37" t="s">
        <v>16</v>
      </c>
      <c r="D61" s="47">
        <f>E61+F61+G61+H61+I61+J61+K61</f>
        <v>2</v>
      </c>
      <c r="E61" s="48"/>
      <c r="F61" s="48"/>
      <c r="G61" s="48"/>
      <c r="H61" s="48">
        <v>1</v>
      </c>
      <c r="I61" s="39"/>
      <c r="J61" s="39"/>
      <c r="K61" s="38">
        <v>1</v>
      </c>
      <c r="L61" s="39" t="s">
        <v>15</v>
      </c>
    </row>
    <row r="62" spans="1:12" ht="114" customHeight="1">
      <c r="A62" s="37" t="s">
        <v>31</v>
      </c>
      <c r="B62" s="37" t="s">
        <v>98</v>
      </c>
      <c r="C62" s="37" t="s">
        <v>16</v>
      </c>
      <c r="D62" s="47">
        <f>E62+F62+G62+H62+J62</f>
        <v>1</v>
      </c>
      <c r="E62" s="48"/>
      <c r="F62" s="48"/>
      <c r="G62" s="48"/>
      <c r="H62" s="48">
        <v>1</v>
      </c>
      <c r="I62" s="38" t="s">
        <v>15</v>
      </c>
      <c r="J62" s="39"/>
      <c r="K62" s="38" t="s">
        <v>15</v>
      </c>
      <c r="L62" s="38" t="s">
        <v>15</v>
      </c>
    </row>
    <row r="63" spans="1:12" ht="58.5" customHeight="1">
      <c r="A63" s="37" t="s">
        <v>59</v>
      </c>
      <c r="B63" s="37" t="s">
        <v>99</v>
      </c>
      <c r="C63" s="37" t="s">
        <v>16</v>
      </c>
      <c r="D63" s="47">
        <f>E63+F63+G63+H63+I63+J63</f>
        <v>0</v>
      </c>
      <c r="E63" s="48"/>
      <c r="F63" s="48"/>
      <c r="G63" s="48"/>
      <c r="H63" s="48"/>
      <c r="I63" s="39"/>
      <c r="J63" s="39"/>
      <c r="K63" s="38" t="s">
        <v>15</v>
      </c>
      <c r="L63" s="38" t="s">
        <v>15</v>
      </c>
    </row>
    <row r="64" spans="1:12" ht="70.5" customHeight="1">
      <c r="A64" s="37" t="s">
        <v>60</v>
      </c>
      <c r="B64" s="37" t="s">
        <v>100</v>
      </c>
      <c r="C64" s="37" t="s">
        <v>16</v>
      </c>
      <c r="D64" s="47">
        <f>E64+F64+G64+H64+I64+J64</f>
        <v>1</v>
      </c>
      <c r="E64" s="48"/>
      <c r="F64" s="48"/>
      <c r="G64" s="48"/>
      <c r="H64" s="48">
        <v>1</v>
      </c>
      <c r="I64" s="39"/>
      <c r="J64" s="39"/>
      <c r="K64" s="38" t="s">
        <v>15</v>
      </c>
      <c r="L64" s="38" t="s">
        <v>15</v>
      </c>
    </row>
    <row r="65" spans="1:12" ht="114" customHeight="1">
      <c r="A65" s="37" t="s">
        <v>45</v>
      </c>
      <c r="B65" s="37" t="s">
        <v>61</v>
      </c>
      <c r="C65" s="37" t="s">
        <v>19</v>
      </c>
      <c r="D65" s="38">
        <f>E65+F65+G65+H65+I65+J65+K65</f>
        <v>1938.7</v>
      </c>
      <c r="E65" s="39"/>
      <c r="F65" s="39"/>
      <c r="G65" s="39"/>
      <c r="H65" s="39">
        <v>1363.5</v>
      </c>
      <c r="I65" s="39"/>
      <c r="J65" s="39"/>
      <c r="K65" s="39">
        <v>575.20000000000005</v>
      </c>
      <c r="L65" s="39" t="s">
        <v>15</v>
      </c>
    </row>
    <row r="66" spans="1:12" ht="123.75" customHeight="1">
      <c r="A66" s="37" t="s">
        <v>32</v>
      </c>
      <c r="B66" s="37" t="s">
        <v>101</v>
      </c>
      <c r="C66" s="37" t="s">
        <v>19</v>
      </c>
      <c r="D66" s="38">
        <f>E66+F66+G66+H66+J66</f>
        <v>1363.5</v>
      </c>
      <c r="E66" s="39"/>
      <c r="F66" s="39"/>
      <c r="G66" s="39"/>
      <c r="H66" s="39">
        <v>1363.5</v>
      </c>
      <c r="I66" s="38" t="s">
        <v>15</v>
      </c>
      <c r="J66" s="39"/>
      <c r="K66" s="38" t="s">
        <v>15</v>
      </c>
      <c r="L66" s="38" t="s">
        <v>15</v>
      </c>
    </row>
    <row r="67" spans="1:12" ht="138" customHeight="1">
      <c r="A67" s="37" t="s">
        <v>33</v>
      </c>
      <c r="B67" s="37" t="s">
        <v>102</v>
      </c>
      <c r="C67" s="37" t="s">
        <v>19</v>
      </c>
      <c r="D67" s="38">
        <f>E67+F67+G67+H67+I67+J67</f>
        <v>0</v>
      </c>
      <c r="E67" s="39"/>
      <c r="F67" s="39"/>
      <c r="G67" s="39"/>
      <c r="H67" s="39"/>
      <c r="I67" s="39"/>
      <c r="J67" s="39"/>
      <c r="K67" s="38" t="s">
        <v>15</v>
      </c>
      <c r="L67" s="38" t="s">
        <v>15</v>
      </c>
    </row>
    <row r="68" spans="1:12" ht="110.25" customHeight="1">
      <c r="A68" s="37" t="s">
        <v>34</v>
      </c>
      <c r="B68" s="37" t="s">
        <v>103</v>
      </c>
      <c r="C68" s="37" t="s">
        <v>19</v>
      </c>
      <c r="D68" s="38">
        <f>E68+F68+G68+H68+J68</f>
        <v>0</v>
      </c>
      <c r="E68" s="39"/>
      <c r="F68" s="39"/>
      <c r="G68" s="39"/>
      <c r="H68" s="39"/>
      <c r="I68" s="38" t="s">
        <v>15</v>
      </c>
      <c r="J68" s="39"/>
      <c r="K68" s="38" t="s">
        <v>15</v>
      </c>
      <c r="L68" s="38" t="s">
        <v>15</v>
      </c>
    </row>
    <row r="69" spans="1:12" ht="125.1" customHeight="1">
      <c r="A69" s="37" t="s">
        <v>46</v>
      </c>
      <c r="B69" s="37" t="s">
        <v>62</v>
      </c>
      <c r="C69" s="37" t="s">
        <v>19</v>
      </c>
      <c r="D69" s="41">
        <f>E69+F69+G69+H69+I69+J69+K69+L69</f>
        <v>8005.0955999999996</v>
      </c>
      <c r="E69" s="42"/>
      <c r="F69" s="42"/>
      <c r="G69" s="42"/>
      <c r="H69" s="42">
        <v>1363.5</v>
      </c>
      <c r="I69" s="42"/>
      <c r="J69" s="42"/>
      <c r="K69" s="41">
        <v>575.20000000000005</v>
      </c>
      <c r="L69" s="41">
        <f>117+5949.3956</f>
        <v>6066.3955999999998</v>
      </c>
    </row>
    <row r="70" spans="1:12" ht="64.5" customHeight="1">
      <c r="A70" s="37" t="s">
        <v>35</v>
      </c>
      <c r="B70" s="37" t="s">
        <v>104</v>
      </c>
      <c r="C70" s="37" t="s">
        <v>19</v>
      </c>
      <c r="D70" s="41">
        <f>E70+F70+G70+H70+I70+J70+K70+L70</f>
        <v>5893.6670000000004</v>
      </c>
      <c r="E70" s="42"/>
      <c r="F70" s="42"/>
      <c r="G70" s="42"/>
      <c r="H70" s="42">
        <v>1363.5</v>
      </c>
      <c r="I70" s="42"/>
      <c r="J70" s="42"/>
      <c r="K70" s="41">
        <v>29.3</v>
      </c>
      <c r="L70" s="41">
        <f>92.5+4408.367</f>
        <v>4500.8670000000002</v>
      </c>
    </row>
    <row r="71" spans="1:12" ht="78" customHeight="1">
      <c r="A71" s="37" t="s">
        <v>47</v>
      </c>
      <c r="B71" s="37" t="s">
        <v>105</v>
      </c>
      <c r="C71" s="37" t="s">
        <v>19</v>
      </c>
      <c r="D71" s="38">
        <f>E71+F71+G71+H71+I71+J71</f>
        <v>0</v>
      </c>
      <c r="E71" s="39"/>
      <c r="F71" s="39"/>
      <c r="G71" s="39"/>
      <c r="H71" s="39"/>
      <c r="I71" s="39"/>
      <c r="J71" s="39"/>
      <c r="K71" s="38" t="s">
        <v>15</v>
      </c>
      <c r="L71" s="38" t="s">
        <v>15</v>
      </c>
    </row>
    <row r="72" spans="1:12" ht="96" customHeight="1">
      <c r="A72" s="37" t="s">
        <v>48</v>
      </c>
      <c r="B72" s="37" t="s">
        <v>106</v>
      </c>
      <c r="C72" s="37" t="s">
        <v>19</v>
      </c>
      <c r="D72" s="38">
        <f>E72+F72+G72+H72+I72+J72</f>
        <v>1363.5</v>
      </c>
      <c r="E72" s="39"/>
      <c r="F72" s="39"/>
      <c r="G72" s="39"/>
      <c r="H72" s="39">
        <v>1363.5</v>
      </c>
      <c r="I72" s="39"/>
      <c r="J72" s="39"/>
      <c r="K72" s="38" t="s">
        <v>15</v>
      </c>
      <c r="L72" s="38" t="s">
        <v>15</v>
      </c>
    </row>
    <row r="73" spans="1:12" ht="111" customHeight="1">
      <c r="A73" s="37" t="s">
        <v>49</v>
      </c>
      <c r="B73" s="37" t="s">
        <v>107</v>
      </c>
      <c r="C73" s="37" t="s">
        <v>16</v>
      </c>
      <c r="D73" s="38">
        <f>E73+F73+G73+H73+I73+J73+K73+L73</f>
        <v>61</v>
      </c>
      <c r="E73" s="39"/>
      <c r="F73" s="39"/>
      <c r="G73" s="39"/>
      <c r="H73" s="39"/>
      <c r="I73" s="39"/>
      <c r="J73" s="39"/>
      <c r="K73" s="39">
        <v>1</v>
      </c>
      <c r="L73" s="39">
        <f>7+53</f>
        <v>60</v>
      </c>
    </row>
    <row r="74" spans="1:12" ht="121.5" customHeight="1">
      <c r="A74" s="37" t="s">
        <v>36</v>
      </c>
      <c r="B74" s="37" t="s">
        <v>108</v>
      </c>
      <c r="C74" s="37" t="s">
        <v>16</v>
      </c>
      <c r="D74" s="38">
        <f>E74+F74+G74+H74+J74</f>
        <v>0</v>
      </c>
      <c r="E74" s="39"/>
      <c r="F74" s="39"/>
      <c r="G74" s="39"/>
      <c r="H74" s="39"/>
      <c r="I74" s="38" t="s">
        <v>15</v>
      </c>
      <c r="J74" s="39"/>
      <c r="K74" s="38" t="s">
        <v>15</v>
      </c>
      <c r="L74" s="38" t="s">
        <v>15</v>
      </c>
    </row>
    <row r="75" spans="1:12" ht="116.25" customHeight="1">
      <c r="A75" s="37" t="s">
        <v>37</v>
      </c>
      <c r="B75" s="37" t="s">
        <v>126</v>
      </c>
      <c r="C75" s="37" t="s">
        <v>19</v>
      </c>
      <c r="D75" s="41">
        <f>E75+F75+G75+H75+I75+J75+K75+L75</f>
        <v>6641.5955999999996</v>
      </c>
      <c r="E75" s="42"/>
      <c r="F75" s="42"/>
      <c r="G75" s="42"/>
      <c r="H75" s="42"/>
      <c r="I75" s="42"/>
      <c r="J75" s="42"/>
      <c r="K75" s="42">
        <v>575.20000000000005</v>
      </c>
      <c r="L75" s="42">
        <f>117+5949.3956</f>
        <v>6066.3955999999998</v>
      </c>
    </row>
    <row r="76" spans="1:12" ht="39.75" hidden="1" customHeight="1" thickBot="1">
      <c r="A76" s="31"/>
      <c r="B76" s="32"/>
      <c r="C76" s="32"/>
      <c r="D76" s="32"/>
      <c r="E76" s="33"/>
      <c r="F76" s="33"/>
      <c r="G76" s="43"/>
      <c r="H76" s="43"/>
      <c r="I76" s="43"/>
      <c r="J76" s="43"/>
      <c r="K76" s="43"/>
      <c r="L76" s="43"/>
    </row>
    <row r="77" spans="1:12" ht="1.5" customHeight="1">
      <c r="A77" s="34" t="s">
        <v>43</v>
      </c>
      <c r="B77" s="74" t="s">
        <v>54</v>
      </c>
      <c r="C77" s="74"/>
      <c r="D77" s="74"/>
      <c r="E77" s="74" t="s">
        <v>55</v>
      </c>
      <c r="F77" s="74"/>
      <c r="G77" s="74"/>
      <c r="H77" s="43"/>
      <c r="I77" s="43"/>
      <c r="J77" s="49"/>
      <c r="K77" s="49"/>
      <c r="L77" s="49"/>
    </row>
    <row r="78" spans="1:12" ht="54.75" customHeight="1">
      <c r="A78" s="9"/>
      <c r="B78" s="79" t="s">
        <v>109</v>
      </c>
      <c r="C78" s="79"/>
      <c r="D78" s="79"/>
      <c r="E78" s="79"/>
      <c r="F78" s="79"/>
      <c r="G78" s="79"/>
      <c r="H78" s="79"/>
      <c r="I78" s="80"/>
      <c r="J78" s="50"/>
      <c r="K78" s="50"/>
      <c r="L78" s="50"/>
    </row>
    <row r="79" spans="1:12" ht="61.5" customHeight="1">
      <c r="A79" s="35"/>
      <c r="B79" s="81" t="s">
        <v>113</v>
      </c>
      <c r="C79" s="81"/>
      <c r="D79" s="81"/>
      <c r="E79" s="81"/>
      <c r="F79" s="81"/>
      <c r="G79" s="81"/>
      <c r="H79" s="81"/>
      <c r="I79" s="82"/>
      <c r="J79" s="50"/>
      <c r="K79" s="50"/>
      <c r="L79" s="50"/>
    </row>
    <row r="80" spans="1:12" ht="84.75" customHeight="1">
      <c r="A80" s="35" t="s">
        <v>50</v>
      </c>
      <c r="B80" s="64" t="s">
        <v>63</v>
      </c>
      <c r="C80" s="63"/>
      <c r="D80" s="63"/>
      <c r="E80" s="64" t="s">
        <v>52</v>
      </c>
      <c r="F80" s="64"/>
      <c r="G80" s="64"/>
      <c r="H80" s="64"/>
      <c r="I80" s="64"/>
      <c r="J80" s="50"/>
      <c r="K80" s="50"/>
      <c r="L80" s="50"/>
    </row>
    <row r="81" spans="1:12" ht="15">
      <c r="A81" s="35" t="s">
        <v>42</v>
      </c>
      <c r="B81" s="63">
        <v>2</v>
      </c>
      <c r="C81" s="63"/>
      <c r="D81" s="63"/>
      <c r="E81" s="63">
        <v>3</v>
      </c>
      <c r="F81" s="63"/>
      <c r="G81" s="63"/>
      <c r="H81" s="63"/>
      <c r="I81" s="63"/>
      <c r="J81" s="50"/>
      <c r="K81" s="50"/>
      <c r="L81" s="50"/>
    </row>
    <row r="82" spans="1:12" ht="192" customHeight="1">
      <c r="A82" s="35" t="s">
        <v>42</v>
      </c>
      <c r="B82" s="65" t="s">
        <v>110</v>
      </c>
      <c r="C82" s="65"/>
      <c r="D82" s="65"/>
      <c r="E82" s="65" t="s">
        <v>111</v>
      </c>
      <c r="F82" s="65"/>
      <c r="G82" s="65"/>
      <c r="H82" s="65"/>
      <c r="I82" s="65"/>
      <c r="J82" s="50"/>
      <c r="K82" s="50"/>
      <c r="L82" s="50"/>
    </row>
    <row r="83" spans="1:12" ht="18.75" customHeight="1">
      <c r="A83" s="66"/>
      <c r="B83" s="83" t="s">
        <v>112</v>
      </c>
      <c r="C83" s="84"/>
      <c r="D83" s="84"/>
      <c r="E83" s="84"/>
      <c r="F83" s="84"/>
      <c r="G83" s="84"/>
      <c r="H83" s="84"/>
      <c r="I83" s="84"/>
      <c r="J83" s="50"/>
      <c r="K83" s="50"/>
      <c r="L83" s="50"/>
    </row>
    <row r="84" spans="1:12" ht="21.75" customHeight="1">
      <c r="A84" s="67"/>
      <c r="B84" s="85"/>
      <c r="C84" s="86"/>
      <c r="D84" s="86"/>
      <c r="E84" s="86"/>
      <c r="F84" s="86"/>
      <c r="G84" s="86"/>
      <c r="H84" s="86"/>
      <c r="I84" s="86"/>
      <c r="J84" s="50"/>
      <c r="K84" s="50"/>
      <c r="L84" s="50"/>
    </row>
    <row r="85" spans="1:12" ht="35.25" customHeight="1">
      <c r="A85" s="35" t="s">
        <v>50</v>
      </c>
      <c r="B85" s="64" t="s">
        <v>54</v>
      </c>
      <c r="C85" s="64"/>
      <c r="D85" s="64"/>
      <c r="E85" s="64" t="s">
        <v>55</v>
      </c>
      <c r="F85" s="64"/>
      <c r="G85" s="64"/>
      <c r="H85" s="64"/>
      <c r="I85" s="64"/>
      <c r="J85" s="50"/>
      <c r="K85" s="50"/>
      <c r="L85" s="50"/>
    </row>
    <row r="86" spans="1:12" ht="15">
      <c r="A86" s="9"/>
      <c r="B86" s="64" t="s">
        <v>64</v>
      </c>
      <c r="C86" s="64"/>
      <c r="D86" s="64"/>
      <c r="E86" s="63" t="s">
        <v>64</v>
      </c>
      <c r="F86" s="63"/>
      <c r="G86" s="63"/>
      <c r="H86" s="63"/>
      <c r="I86" s="63"/>
      <c r="J86" s="50"/>
      <c r="K86" s="50"/>
      <c r="L86" s="50"/>
    </row>
    <row r="87" spans="1:12" ht="15">
      <c r="A87" s="9"/>
      <c r="B87" s="63"/>
      <c r="C87" s="63"/>
      <c r="D87" s="63"/>
      <c r="E87" s="63"/>
      <c r="F87" s="63"/>
      <c r="G87" s="63"/>
      <c r="H87" s="63"/>
      <c r="I87" s="63"/>
      <c r="J87" s="50"/>
      <c r="K87" s="50"/>
      <c r="L87" s="50"/>
    </row>
  </sheetData>
  <mergeCells count="50">
    <mergeCell ref="B87:D87"/>
    <mergeCell ref="B82:D82"/>
    <mergeCell ref="B80:D80"/>
    <mergeCell ref="B81:D81"/>
    <mergeCell ref="B2:L2"/>
    <mergeCell ref="B77:D77"/>
    <mergeCell ref="E77:G77"/>
    <mergeCell ref="B85:D85"/>
    <mergeCell ref="B86:D86"/>
    <mergeCell ref="E6:L6"/>
    <mergeCell ref="K7:L8"/>
    <mergeCell ref="E8:G8"/>
    <mergeCell ref="H8:H10"/>
    <mergeCell ref="C5:L5"/>
    <mergeCell ref="E7:J7"/>
    <mergeCell ref="A6:A10"/>
    <mergeCell ref="A43:A46"/>
    <mergeCell ref="B6:B10"/>
    <mergeCell ref="C6:C10"/>
    <mergeCell ref="D6:D10"/>
    <mergeCell ref="L9:L10"/>
    <mergeCell ref="B42:L42"/>
    <mergeCell ref="J8:J10"/>
    <mergeCell ref="E9:E10"/>
    <mergeCell ref="F9:F10"/>
    <mergeCell ref="G9:G10"/>
    <mergeCell ref="K9:K10"/>
    <mergeCell ref="E43:L43"/>
    <mergeCell ref="E44:J44"/>
    <mergeCell ref="K44:L45"/>
    <mergeCell ref="E45:G45"/>
    <mergeCell ref="H45:H46"/>
    <mergeCell ref="I45:I46"/>
    <mergeCell ref="J45:J46"/>
    <mergeCell ref="C4:J4"/>
    <mergeCell ref="A26:L26"/>
    <mergeCell ref="E86:I86"/>
    <mergeCell ref="E85:I85"/>
    <mergeCell ref="E87:I87"/>
    <mergeCell ref="E80:I80"/>
    <mergeCell ref="E81:I81"/>
    <mergeCell ref="E82:I82"/>
    <mergeCell ref="B78:I78"/>
    <mergeCell ref="B79:I79"/>
    <mergeCell ref="B83:I84"/>
    <mergeCell ref="A83:A84"/>
    <mergeCell ref="I8:I10"/>
    <mergeCell ref="B43:B46"/>
    <mergeCell ref="C43:C46"/>
    <mergeCell ref="D43:D46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2019-04-16T11:38:25Z</dcterms:modified>
</cp:coreProperties>
</file>