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1" sheetId="4" r:id="rId1"/>
  </sheets>
  <calcPr calcId="125725"/>
</workbook>
</file>

<file path=xl/calcChain.xml><?xml version="1.0" encoding="utf-8"?>
<calcChain xmlns="http://schemas.openxmlformats.org/spreadsheetml/2006/main">
  <c r="D252" i="4"/>
  <c r="D251"/>
  <c r="D250"/>
  <c r="D249"/>
  <c r="D137"/>
  <c r="E268"/>
  <c r="D268"/>
  <c r="D260"/>
  <c r="D262"/>
  <c r="D261"/>
  <c r="E245"/>
  <c r="D245"/>
  <c r="E243"/>
  <c r="D243"/>
  <c r="E242"/>
  <c r="D242"/>
  <c r="E241"/>
  <c r="D241"/>
  <c r="F234"/>
  <c r="E234"/>
  <c r="D234"/>
  <c r="F231"/>
  <c r="E231"/>
  <c r="D231"/>
  <c r="F227"/>
  <c r="E227"/>
  <c r="D227"/>
  <c r="L200" l="1"/>
  <c r="K200"/>
  <c r="H200"/>
  <c r="L199"/>
  <c r="K199"/>
  <c r="H199"/>
  <c r="D198"/>
  <c r="L197"/>
  <c r="K197"/>
  <c r="H197"/>
  <c r="D196"/>
  <c r="H195"/>
  <c r="D195" s="1"/>
  <c r="L194"/>
  <c r="K194"/>
  <c r="H194"/>
  <c r="L193"/>
  <c r="K193"/>
  <c r="H193"/>
  <c r="D192"/>
  <c r="D191"/>
  <c r="D190"/>
  <c r="L189"/>
  <c r="K189"/>
  <c r="H189"/>
  <c r="D188"/>
  <c r="H187"/>
  <c r="D187" s="1"/>
  <c r="D186"/>
  <c r="L185"/>
  <c r="H185"/>
  <c r="D184"/>
  <c r="D183"/>
  <c r="D182"/>
  <c r="L181"/>
  <c r="K181"/>
  <c r="H181"/>
  <c r="D180"/>
  <c r="D179"/>
  <c r="L178"/>
  <c r="K178"/>
  <c r="H178"/>
  <c r="D177"/>
  <c r="L176"/>
  <c r="K176"/>
  <c r="H176"/>
  <c r="D175"/>
  <c r="D174"/>
  <c r="D173"/>
  <c r="H172"/>
  <c r="D172" s="1"/>
  <c r="D193" l="1"/>
  <c r="D199"/>
  <c r="D181"/>
  <c r="D185"/>
  <c r="D194"/>
  <c r="D200"/>
  <c r="D189"/>
  <c r="D197"/>
  <c r="D178"/>
  <c r="D176"/>
  <c r="L81" l="1"/>
  <c r="K81"/>
  <c r="H81"/>
  <c r="H75"/>
  <c r="L84"/>
  <c r="K84"/>
  <c r="H84"/>
  <c r="I93" l="1"/>
  <c r="K107" l="1"/>
  <c r="K93"/>
  <c r="D148"/>
  <c r="D144"/>
  <c r="D145"/>
  <c r="D146"/>
  <c r="D147"/>
  <c r="D141"/>
  <c r="D142"/>
  <c r="D143"/>
  <c r="D140"/>
  <c r="H78" l="1"/>
  <c r="L99"/>
  <c r="K99"/>
  <c r="L94"/>
  <c r="L100" s="1"/>
  <c r="K94"/>
  <c r="K100" s="1"/>
  <c r="L118"/>
  <c r="L123" s="1"/>
  <c r="L124" s="1"/>
  <c r="L131" s="1"/>
  <c r="L132" s="1"/>
  <c r="K118"/>
  <c r="K123" s="1"/>
  <c r="K124" s="1"/>
  <c r="K131" s="1"/>
  <c r="H154"/>
  <c r="D165" l="1"/>
  <c r="D164"/>
  <c r="D163"/>
  <c r="D162"/>
  <c r="D161"/>
  <c r="D160"/>
  <c r="D159"/>
  <c r="D158"/>
  <c r="D157"/>
  <c r="D155" l="1"/>
  <c r="D154" l="1"/>
  <c r="D153"/>
  <c r="D152"/>
  <c r="D151"/>
  <c r="D150"/>
  <c r="D149"/>
  <c r="D136"/>
  <c r="D135"/>
  <c r="D134"/>
  <c r="D133"/>
  <c r="K132"/>
  <c r="D131"/>
  <c r="D130"/>
  <c r="D129"/>
  <c r="D128"/>
  <c r="D127"/>
  <c r="D126"/>
  <c r="L125"/>
  <c r="K125"/>
  <c r="D122"/>
  <c r="D121"/>
  <c r="D120"/>
  <c r="D119"/>
  <c r="D118"/>
  <c r="D117"/>
  <c r="D116"/>
  <c r="D115"/>
  <c r="D114"/>
  <c r="D113"/>
  <c r="D112"/>
  <c r="D111"/>
  <c r="D110"/>
  <c r="D109"/>
  <c r="L108"/>
  <c r="K108"/>
  <c r="D107"/>
  <c r="D106"/>
  <c r="D105"/>
  <c r="D104"/>
  <c r="J103"/>
  <c r="I103"/>
  <c r="H103"/>
  <c r="G103"/>
  <c r="F103"/>
  <c r="E103"/>
  <c r="J102"/>
  <c r="G102"/>
  <c r="F102"/>
  <c r="E102"/>
  <c r="K101"/>
  <c r="D98"/>
  <c r="D97"/>
  <c r="D96"/>
  <c r="D95"/>
  <c r="D94"/>
  <c r="D93"/>
  <c r="D86"/>
  <c r="D85"/>
  <c r="D84"/>
  <c r="D83"/>
  <c r="D82"/>
  <c r="D80"/>
  <c r="D79"/>
  <c r="D77"/>
  <c r="D76"/>
  <c r="D108" l="1"/>
  <c r="D75"/>
  <c r="D78"/>
  <c r="D81"/>
  <c r="D101"/>
  <c r="D132"/>
  <c r="D99"/>
  <c r="D100"/>
  <c r="D103"/>
  <c r="D123"/>
  <c r="D124"/>
  <c r="D125"/>
  <c r="D102"/>
</calcChain>
</file>

<file path=xl/comments1.xml><?xml version="1.0" encoding="utf-8"?>
<comments xmlns="http://schemas.openxmlformats.org/spreadsheetml/2006/main">
  <authors>
    <author>Автор</author>
  </authors>
  <commentList>
    <comment ref="A22"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<sst xmlns="http://schemas.openxmlformats.org/spreadsheetml/2006/main" count="986" uniqueCount="497">
  <si>
    <t>№</t>
  </si>
  <si>
    <t>Наименование показателя</t>
  </si>
  <si>
    <t>Единица измерения</t>
  </si>
  <si>
    <t>Закупки всего</t>
  </si>
  <si>
    <t>В том числе</t>
  </si>
  <si>
    <t>Конкурентные способы определения поставщиков (подрядчиков, исполнителей)</t>
  </si>
  <si>
    <t>Закупки у единственного поставщика</t>
  </si>
  <si>
    <t>Конкурсы</t>
  </si>
  <si>
    <t>Электронные аукционы</t>
  </si>
  <si>
    <t>Запросы котировок</t>
  </si>
  <si>
    <t>Запросы предложений</t>
  </si>
  <si>
    <t>открытые</t>
  </si>
  <si>
    <t>открытые с ограниченным участием</t>
  </si>
  <si>
    <t>двухэтапные</t>
  </si>
  <si>
    <t>без проведения конкурентных  способов определения поставщиков (подрядчиков, исполнителей)</t>
  </si>
  <si>
    <t>закупки малого объема</t>
  </si>
  <si>
    <t>х</t>
  </si>
  <si>
    <t>по закупкам с полным или частичным финансированием за счет средств межбюджетных трансфертов из федерального бюджета</t>
  </si>
  <si>
    <t>количество несостоявшихся  процедур закупок (лотов), определение поставщиков по которым осуществлялось заказчиками самостоятельно</t>
  </si>
  <si>
    <t>количество несостоявшихся  процедур закупок (лотов) с полным или частичным финансированием за счет средств межбюджетных трансфертов из федерального бюджета, которые не привели к заключению контрактов</t>
  </si>
  <si>
    <t>Количество заключенных контрактов и договоров, в том числе:</t>
  </si>
  <si>
    <t>по результатам  процедур закупок (лотов), проведенных заказчиками самостоятельно</t>
  </si>
  <si>
    <t>Общее количество поданных заявок, в том числе:</t>
  </si>
  <si>
    <t>по процедурам закупок (лотов), проведенным заказчиками самостоятельно</t>
  </si>
  <si>
    <t>по результатам несостоявшихся  процедур закупок (лотов), проведенных заказчиками самостоятельно</t>
  </si>
  <si>
    <t>по результатам несостоявшихся процедур закупок (лотов), проведенных заказчиками самостоятельно, которые не привели к заключению контрактов</t>
  </si>
  <si>
    <t>по результатам несостоявшихся процедур закупок (лотов) с полным или частичным финансированием за счет средств межбюджетных трансфертов из федерального бюджета, которые не привели к заключению контрактов</t>
  </si>
  <si>
    <t>ед.</t>
  </si>
  <si>
    <t>1.1</t>
  </si>
  <si>
    <t>1.2</t>
  </si>
  <si>
    <t>2.1</t>
  </si>
  <si>
    <t>2.2</t>
  </si>
  <si>
    <t>тыс. руб.</t>
  </si>
  <si>
    <t>3.1</t>
  </si>
  <si>
    <t>3.2</t>
  </si>
  <si>
    <t>4.1</t>
  </si>
  <si>
    <t>4.2</t>
  </si>
  <si>
    <t>количество несостоявшихся процедур закупок (лотов), которые не привели к заключению контрактов, проведенных заказчиками самостоятельно</t>
  </si>
  <si>
    <t>по результатам процедур закупок (лотов), проведенных заказчиками самостоятельно</t>
  </si>
  <si>
    <t>по результатам несостоявшихся процедур закупок (лотов), проведенных заказчиками самостоятельно</t>
  </si>
  <si>
    <t>заявки</t>
  </si>
  <si>
    <t>Количество заключенных контрактов по результатам закупочных процедур, проведенных  для  субъектов малого предпринимательства, социально ориентированных некоммерческих организаций, в том числе:</t>
  </si>
  <si>
    <t>Закупки,
 - всего</t>
  </si>
  <si>
    <t>Общая стоимость заключенных  контрактов и договоров, в том числе:</t>
  </si>
  <si>
    <t>Информация по процедурам, проведенным для субъектов малого предпринимательства, социально ориентированных некоммерческих организаций (далее – СМП, СОНО)</t>
  </si>
  <si>
    <t>объявленных заказчиками самостоятельно</t>
  </si>
  <si>
    <t>2</t>
  </si>
  <si>
    <t>3</t>
  </si>
  <si>
    <t>4</t>
  </si>
  <si>
    <t>5</t>
  </si>
  <si>
    <t>по процедурам закупок (лотов), объявленных заказчиками самостоятельно</t>
  </si>
  <si>
    <t>Количество контрактов, по которым в отчетном периоде осуществлялось  привлечение субъектов малого предпринимательства, социально ориентированных некоммерческих организаций в  в качестве субподрядчиков, соисполнителей  в соответствии с ч.5 ст. 30 Федерального закона № 44-ФЗ, в том числе:</t>
  </si>
  <si>
    <t>Количество контрактов,по которым в отчетном периоде осуществлялось  привлечение исключительно субъектов малого предпринимательства</t>
  </si>
  <si>
    <t>5.1</t>
  </si>
  <si>
    <t>5.2</t>
  </si>
  <si>
    <t>6</t>
  </si>
  <si>
    <t>6.1</t>
  </si>
  <si>
    <t>6.2</t>
  </si>
  <si>
    <t>7.1</t>
  </si>
  <si>
    <t>8.1</t>
  </si>
  <si>
    <t>9</t>
  </si>
  <si>
    <t>9.1</t>
  </si>
  <si>
    <t>10.1</t>
  </si>
  <si>
    <t>11.1</t>
  </si>
  <si>
    <t>12.1</t>
  </si>
  <si>
    <t>13.1</t>
  </si>
  <si>
    <t>Из строки 13 – суммарная начальная цена контрактов по результатам несостоявшихся  процедур закупок (лотов), которые не привели к заключению контрактов, в том числе:</t>
  </si>
  <si>
    <t>14</t>
  </si>
  <si>
    <t>14.1</t>
  </si>
  <si>
    <t>14.2</t>
  </si>
  <si>
    <t>15</t>
  </si>
  <si>
    <t>15.1</t>
  </si>
  <si>
    <t>17</t>
  </si>
  <si>
    <t>19</t>
  </si>
  <si>
    <t>20</t>
  </si>
  <si>
    <t>20.1</t>
  </si>
  <si>
    <t>21</t>
  </si>
  <si>
    <t>21.1</t>
  </si>
  <si>
    <t>22</t>
  </si>
  <si>
    <t>22.1</t>
  </si>
  <si>
    <t>23</t>
  </si>
  <si>
    <t>23.1</t>
  </si>
  <si>
    <t>Из строки 3 –  количество несостоявшихся  процедур закупок (лотов), в том числе:</t>
  </si>
  <si>
    <t>Из строки 4 –  количество несостоявшихся  процедур закупок (лотов), которые не привели к заключению контрактов, в том числе:</t>
  </si>
  <si>
    <t>Из строки 8 – количество отклоненных заявок по результатам проведения процедур закупок (лотов), в том числе:</t>
  </si>
  <si>
    <t>Суммарная начальная цена контрактов и договоров по проведенным процедурам закупок (лотов), в том числе:</t>
  </si>
  <si>
    <t>Суммарная начальная цена контрактов и договоров по объявленным процедурам закупок (лотов), в том числе:</t>
  </si>
  <si>
    <t xml:space="preserve">Из строки 10 – суммарная начальная цена контрактов и договоров по повторно объявленным процедурам закупок (лотов), в том числе: </t>
  </si>
  <si>
    <t>Из строки 12 – суммарная начальная цена контрактов по результатам несостоявшихся  процедур закупок (лотов), в том числе:</t>
  </si>
  <si>
    <t>12.2</t>
  </si>
  <si>
    <t>15.2</t>
  </si>
  <si>
    <t>Из строки 15 – стоимость заключенных  контрактов и договоров с республиканскими поставщиками (подрядчиками, исполнителями)</t>
  </si>
  <si>
    <t>II. Информация о планировании закупок</t>
  </si>
  <si>
    <t>открытые двухэтапные</t>
  </si>
  <si>
    <t>18</t>
  </si>
  <si>
    <t>В соответствии со статьей 111 Закона №44-ФЗ</t>
  </si>
  <si>
    <t>Стоимость заключенных контрактов с субъектами малого предпринимательства, социально ориентированными некоммерческими организациями, привлекаемыми к исполнению контрактов  в качестве субподрядчиков, соисполнителей  в соответствии с ч.5 ст. 30 Федерального закона № 44-ФЗ, в том числе:</t>
  </si>
  <si>
    <t>10.2</t>
  </si>
  <si>
    <t>11.2</t>
  </si>
  <si>
    <t>8.2</t>
  </si>
  <si>
    <t>по процедурам закупок (лотов), которые не привели к заключению контрактов</t>
  </si>
  <si>
    <t>16.</t>
  </si>
  <si>
    <t>Из строки 15 -  стоимость заключенных контрактов по результатам несостоявшихся процедур закупок (лотов), в том числе:</t>
  </si>
  <si>
    <t>Из строки 6 – количество заключенных контрактов по результатам несостоявшихся процедур закупок (лотов), в том числе:</t>
  </si>
  <si>
    <t>16.1</t>
  </si>
  <si>
    <t>24</t>
  </si>
  <si>
    <t>24.1</t>
  </si>
  <si>
    <t>25</t>
  </si>
  <si>
    <t>25.1</t>
  </si>
  <si>
    <t>I.Информация о подведомственных заказчиках</t>
  </si>
  <si>
    <t>1</t>
  </si>
  <si>
    <t>№ п/п</t>
  </si>
  <si>
    <t>Наименование заказчика</t>
  </si>
  <si>
    <t>ИНН заказчика</t>
  </si>
  <si>
    <t>7</t>
  </si>
  <si>
    <t>8</t>
  </si>
  <si>
    <t>10</t>
  </si>
  <si>
    <t>11</t>
  </si>
  <si>
    <t>12</t>
  </si>
  <si>
    <t>13</t>
  </si>
  <si>
    <t>16</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</si>
  <si>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</si>
  <si>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</si>
  <si>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</si>
  <si>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</si>
  <si>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</si>
  <si>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</si>
  <si>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</si>
  <si>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</si>
  <si>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</si>
  <si>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</si>
  <si>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</si>
  <si>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</si>
  <si>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</si>
  <si>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</si>
  <si>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</si>
  <si>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</si>
  <si>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</si>
  <si>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</si>
  <si>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</si>
  <si>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</si>
  <si>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</si>
  <si>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</si>
  <si>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</si>
  <si>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</si>
  <si>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</si>
  <si>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</si>
  <si>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</si>
  <si>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</si>
  <si>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</si>
  <si>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</si>
  <si>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</si>
  <si>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</si>
  <si>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</si>
  <si>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</si>
  <si>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Контрольно-счетная палата городского округа город Октябрьский Республики Башкортостан</t>
  </si>
  <si>
    <t>Финансовое управление администрации городского округа город Октябрьский Республики Башкортостан</t>
  </si>
  <si>
    <t>1.1.</t>
  </si>
  <si>
    <t>№п/п</t>
  </si>
  <si>
    <t>Муниципальное бюджетное общеобразовательное учреждение «Гимназия № 2» городского округа город Октябрьский Республики Башкортостан</t>
  </si>
  <si>
    <t>Муниципальное бюджетное общеобразовательное учреждение «Гимназия № 3» городского округа город Октябрьский Республики Башкортостан</t>
  </si>
  <si>
    <t>Муниципальное бюджетное общеобразовательное учреждение «Башкирская гимназия № 4» городского округа город Октябрьский Республики Башкортостан</t>
  </si>
  <si>
    <t>Муниципальное бюджетное общеобразовательное учреждение «Средняя общеобразовательная школа № 8» городского округа город Октябрьский Республики Башкортостан</t>
  </si>
  <si>
    <t>0265027400</t>
  </si>
  <si>
    <t>0265027456</t>
  </si>
  <si>
    <t>0265037278</t>
  </si>
  <si>
    <t>Муниципальное бюджетное общеобразовательное учреждение «Средняя общеобразовательная школа № 10» городского округа город Октябрьский Республики Башкортостан</t>
  </si>
  <si>
    <t>02650157140</t>
  </si>
  <si>
    <t>0265015820</t>
  </si>
  <si>
    <t>0265015764</t>
  </si>
  <si>
    <t>0265014810</t>
  </si>
  <si>
    <t>0265015179</t>
  </si>
  <si>
    <t>0265015228</t>
  </si>
  <si>
    <t>Муниципальное бюджетное общеобразовательное учреждение «Татарская гимназия № 11» городского округа город Октябрьский Республики Башкортостан</t>
  </si>
  <si>
    <t>0265014721</t>
  </si>
  <si>
    <t xml:space="preserve">Муниципальное бюджетное общеобразовательное учреждение «Средняя общеобразовательная школа № 12» городского округа город Октябрьский Республики Республики </t>
  </si>
  <si>
    <t>0265013573</t>
  </si>
  <si>
    <t>Муниципальное бюджетное общеобразовательное учреждение «Средняя общеобразовательная школа № 13» городского округа город Октябрьский Республики Башкортостан</t>
  </si>
  <si>
    <t>0265014834</t>
  </si>
  <si>
    <t>Муниципальное бюджетное общеобразовательное учреждение «Основная общеобразовательная школа № 15» городского округа город Октябрьский Республики Башкортостан</t>
  </si>
  <si>
    <t>0265012763</t>
  </si>
  <si>
    <t>Муниципальное бюджетное общеобразовательное учреждение «Средняя общеобразовательная школа № 17» городского округа город Октябрьский Республики Башкортостан</t>
  </si>
  <si>
    <t>0265007587</t>
  </si>
  <si>
    <t>Муниципальное бюджетное общеобразовательное учреждение «Средняя общеобразовательная школа № 18» городского округа город Октябрьский Республики Башкортостан</t>
  </si>
  <si>
    <t>0265007650</t>
  </si>
  <si>
    <t>Муниципальное бюджетное общеобразовательное учреждение «Средняя общеобразовательная школа № 20» городского округа город Октябрьский Республики Башкортостан</t>
  </si>
  <si>
    <t>0265015193</t>
  </si>
  <si>
    <t>Муниципальное бюджетное общеобразовательное учреждение «Средняя общеобразовательная школа № 22» городского округа город Октябрьский Республики Башкортостан</t>
  </si>
  <si>
    <t>0265021214</t>
  </si>
  <si>
    <t>Муниципальное бюджетное дошкольное образовательное учреждение детский сад № 1 «Аленушка» городского округа город Октябрьский Республики Башкортостан</t>
  </si>
  <si>
    <t>0265020725</t>
  </si>
  <si>
    <t>Муниципальное бюджетное дошкольное образовательное учреждение детский сад № 2 «Звездочка» городского округа город Октябрьский Республики Башкортостан</t>
  </si>
  <si>
    <t>0265041073</t>
  </si>
  <si>
    <t>Муниципальное бюджетное дошкольное образовательное учреждение детский сад № 4 «Лейсан» городского округа город Октябрьский Республики Башкортостан</t>
  </si>
  <si>
    <t>0265016983</t>
  </si>
  <si>
    <t>Муниципальное бюджетное дошкольное образовательное учреждение детский сад № 5 «Пчелка» городского округа город Октябрьский Республики Башкортостан</t>
  </si>
  <si>
    <t>0265038120</t>
  </si>
  <si>
    <t>Муниципальное бюджетное дошкольное образовательное учреждение детский сад № 7 «Чебурашка» городского округа город Октябрьский Республики Башкортостан</t>
  </si>
  <si>
    <t>0265017017</t>
  </si>
  <si>
    <t xml:space="preserve">Муниципальное бюджетное дошкольное образовательное учреждение детский сад № 8 «Золотая рыбка» городского округа город Октябрьский Республики Башкортостан </t>
  </si>
  <si>
    <t>0265020732</t>
  </si>
  <si>
    <t xml:space="preserve">Муниципальное бюджетное дошкольное образовательное учреждение детский сад № 9 «Чайка» городского округа город Октябрьский Республики Башкортостан </t>
  </si>
  <si>
    <t>0265017024</t>
  </si>
  <si>
    <t xml:space="preserve">Муниципальное бюджетное дошкольное образовательное учреждение детский сад № 10 «Снежинка» городского округа город Октябрьский Республики Башкортостан </t>
  </si>
  <si>
    <t>0265017031</t>
  </si>
  <si>
    <t xml:space="preserve">Муниципальное бюджетное дошкольное образовательное учреждение детский сад № 15 «Березка» городского округа город Октябрьский Республики Башкортостан </t>
  </si>
  <si>
    <t>0265017049</t>
  </si>
  <si>
    <t xml:space="preserve">Муниципальное бюджетное дошкольное образовательное учреждение детский сад № 16 «Теремок» городского округа город Октябрьский Республики Башкортостан </t>
  </si>
  <si>
    <t>0265020740</t>
  </si>
  <si>
    <t xml:space="preserve">Муниципальное бюджетное дошкольное образовательное учреждение детский сад № 17 «Малютка» городского округа город Октябрьский Республики Башкортостан </t>
  </si>
  <si>
    <t>0265017056</t>
  </si>
  <si>
    <t xml:space="preserve">Муниципальное бюджетное дошкольное образовательное учреждение детский сад № 18 «Здоровье» городского округа город Октябрьский Республики Башкортостан </t>
  </si>
  <si>
    <t>0265017063</t>
  </si>
  <si>
    <t>Муниципальное бюджетное дошкольное образовательное учреждение детский сад № 22 «Журавленок» городского округа город Октябрьский Республики Башкортостан</t>
  </si>
  <si>
    <t xml:space="preserve"> 0265017088</t>
  </si>
  <si>
    <t xml:space="preserve">Муниципальное бюджетное дошкольное образовательное учреждение детский сад № 28 «Колокольчик» городского округа город Октябрьский Республики Башкортостан </t>
  </si>
  <si>
    <t>0265020764</t>
  </si>
  <si>
    <t xml:space="preserve">Муниципальное бюджетное дошкольное образовательное учреждение детский сад № 29 «Росинка» городского округа город Октябрьский Республики Башкортостан </t>
  </si>
  <si>
    <t>0265021567</t>
  </si>
  <si>
    <t xml:space="preserve">Муниципальное бюджетное дошкольное образовательное учреждение детский сад № 33 «Родничок» городского округа город Октябрьский Республики Башкортостан </t>
  </si>
  <si>
    <t>0265017144</t>
  </si>
  <si>
    <t>0265016334</t>
  </si>
  <si>
    <t>0265016341</t>
  </si>
  <si>
    <t>0265012932</t>
  </si>
  <si>
    <t>0265009457</t>
  </si>
  <si>
    <t>0265016214</t>
  </si>
  <si>
    <t xml:space="preserve">Муниципальное казенное учреждение Отдел образования администрации городского округа город Октябрьский Республики Башкортостан </t>
  </si>
  <si>
    <t>0265027470</t>
  </si>
  <si>
    <t xml:space="preserve">Отдел культуры администрации городского округа город Октябрьский Республики Башкортостан </t>
  </si>
  <si>
    <t>0265027463</t>
  </si>
  <si>
    <t xml:space="preserve">Муниципальное бюджетное учреждение «Городской дом культуры» городского округа город Октябрьский Республики Башкортостан </t>
  </si>
  <si>
    <t>0265021165</t>
  </si>
  <si>
    <t>Муниципальное бюджетное учреждение «Централизованная библиотечная система» городского округа город Октябрьский Республики Башкортостан</t>
  </si>
  <si>
    <t xml:space="preserve"> 0265019840</t>
  </si>
  <si>
    <t>Муниципальное бюджетное учреждение «Центр национальных культур» городского округа город Октябрьский Республики Башкортостан</t>
  </si>
  <si>
    <t xml:space="preserve"> 0265039067</t>
  </si>
  <si>
    <t>0265040577</t>
  </si>
  <si>
    <t xml:space="preserve">Муниципальное бюджетное учреждение дополнительного образования детей «Детская школа искусств № 1» городского округа город Октябрьский Республики Башкортостан </t>
  </si>
  <si>
    <t>0265018701</t>
  </si>
  <si>
    <t xml:space="preserve">Муниципальное бюджетное учреждение дополнительного образования детей «Детская школа искусств № 2» городского округа город Октябрьский Республики Башкортостан </t>
  </si>
  <si>
    <t>0265018719</t>
  </si>
  <si>
    <t>Муниципальное бюджетное учреждение "Дворец молодежи" городского округа город Октябрьский Республики Башкортостан</t>
  </si>
  <si>
    <t>0265019543</t>
  </si>
  <si>
    <t>Муниципальное бюджетное учреждение "Комитет по жилищной политике" городского округа город Октябрьский Республики Башкортостан</t>
  </si>
  <si>
    <t>Муниципальное бюджетное учреждение "Благоустройство" городского округа город Октябрьский Республики Башкортостан</t>
  </si>
  <si>
    <t>Муниципальное бюджетное учреждение "Управление архитектуры и градостроительства" городского округа город Октябрьский Республики Башкортостан</t>
  </si>
  <si>
    <t>0265039451</t>
  </si>
  <si>
    <t>0265035288</t>
  </si>
  <si>
    <t>Муниципальное казенное учреждение "Управление по гражданской обороне и защиты населения и территории от чрезвычайных ситуаций городского округа город Октябрьский Республики Башкортостан"</t>
  </si>
  <si>
    <t>0265027505</t>
  </si>
  <si>
    <t>0265007876</t>
  </si>
  <si>
    <t>0265016278</t>
  </si>
  <si>
    <t>0265016285</t>
  </si>
  <si>
    <t>Муниципальное бюджетное общеобразовательное учреждение «Средняя общеобразовательная школа № 9» городского округа город Октябрьский Республики Башкортостан</t>
  </si>
  <si>
    <t>0265015806</t>
  </si>
  <si>
    <t>0265017000</t>
  </si>
  <si>
    <t>0265027551</t>
  </si>
  <si>
    <t>0265036644</t>
  </si>
  <si>
    <t>Значение показателя</t>
  </si>
  <si>
    <t>по плановым проверкам</t>
  </si>
  <si>
    <t>по внеплановым проверкам</t>
  </si>
  <si>
    <t>Количество проведенных проверок соблюдения заказчиками законодательства о контрактной системе</t>
  </si>
  <si>
    <t>Количество выявленных нарушений законодательства о контрактной системе по результатам проведенных проверок</t>
  </si>
  <si>
    <t>Количество рассмотренных дел об административных правонарушениях по результатам проверок, в том числе:</t>
  </si>
  <si>
    <t>с вынесением постановлений о назначении административного наказания в виде административного штрафа</t>
  </si>
  <si>
    <t>Общий размер административных штрафов, назначенных в соответствии с вынесенными постановлениями о назначении административного наказания</t>
  </si>
  <si>
    <t>тыс.руб.</t>
  </si>
  <si>
    <t>Общая стоимость уплаченных штрафов по постановлениям о назначении административного наказания</t>
  </si>
  <si>
    <t xml:space="preserve">Информация об основных (системных) нарушениях
законодательства о контрактной системе, выявленных
в ходе контрольных мероприятий
</t>
  </si>
  <si>
    <t xml:space="preserve">Наименование и краткое описание
основной (системной) проблемы
</t>
  </si>
  <si>
    <t xml:space="preserve">Предложения по
решению проблемы
(совершенствованию законодательства о
контрактной системе)
</t>
  </si>
  <si>
    <t>Нарушение статьи 103 Закона №44-ФЗ и пункта 12 Правил ведения реестра контрактов, утвержденных постановлением Правительства РФ от 28.11.2013г. №1084 (срока размещения в единой информационной системе (официальном сайте) информации об исполнении контракта или о расторжении контракта)</t>
  </si>
  <si>
    <t>Нарушение частей 10, 11 статьи 94 Закона №44-ФЗ и пункта 3 Положения о подготовке и размещении в единой информационной системе в сфере закупок отчета об исполнении государственного (муниципального) контракта и (или) о результатах отдельного этапа его исполнения, утвержденного постановлением Правительства РФ от 28.11.2013г. №1093 (срока размещения в единой информационной системе (официальном сайте) отчета об исполнении государственного (муниципального) контракта и (или) о результатах отдельного этапа его исполнения по контракту)</t>
  </si>
  <si>
    <t xml:space="preserve">Муниципальное бюджетное учреждение «Октябрьский историко-краеведческий музей имени Анисима Павловича Шокурова» городского округа город Октябрьский Республики Башкортостан 
</t>
  </si>
  <si>
    <t>Муниципальное бюджетное общеобразовательное учреждение «Средняя общеобразовательная школа № 1» городского округа город Октябрьский Республики  Башкортостан</t>
  </si>
  <si>
    <t xml:space="preserve"> Администрация городского округа город Октябрьский Республики Башкортостан</t>
  </si>
  <si>
    <t>Совет городского округа город Октябрьский Республики Башкортостан</t>
  </si>
  <si>
    <t xml:space="preserve">Муниципальное казенное учреждение "Центр муниципальных закупок"  городского округа город Октябрьский Республики Башкортостан </t>
  </si>
  <si>
    <t xml:space="preserve">Всего объявлено процедур закупок (лотов), в том числе: </t>
  </si>
  <si>
    <t xml:space="preserve">Из строки 1 – объявлено повторных процедур закупок (лотов), в том числе: </t>
  </si>
  <si>
    <t xml:space="preserve">Всего проведено процедур закупок (лотов), в том числе: </t>
  </si>
  <si>
    <t>проведенных заказчиками самостоятельно</t>
  </si>
  <si>
    <r>
      <t xml:space="preserve">по результатам </t>
    </r>
    <r>
      <rPr>
        <sz val="9"/>
        <color theme="1"/>
        <rFont val="Arial"/>
        <family val="2"/>
        <charset val="204"/>
      </rPr>
      <t xml:space="preserve"> </t>
    </r>
    <r>
      <rPr>
        <sz val="9"/>
        <color theme="1"/>
        <rFont val="Times New Roman"/>
        <family val="1"/>
        <charset val="204"/>
      </rPr>
      <t xml:space="preserve"> процедур закупок (лотов), проведённых заказчиками самостоятельно</t>
    </r>
  </si>
  <si>
    <t>Совокупный годовой объем закупок на 2016 год</t>
  </si>
  <si>
    <r>
      <t>Объем закупок</t>
    </r>
    <r>
      <rPr>
        <b/>
        <sz val="9"/>
        <color theme="1"/>
        <rFont val="Times New Roman"/>
        <family val="1"/>
        <charset val="204"/>
      </rPr>
      <t xml:space="preserve"> для определения доли закупок у субъектов малого предпринимательства, социально ориентированных некоммерческих организаций, тыс. руб.</t>
    </r>
    <r>
      <rPr>
        <sz val="9"/>
        <color theme="1"/>
        <rFont val="Times New Roman"/>
        <family val="1"/>
        <charset val="204"/>
      </rPr>
      <t xml:space="preserve"> (рассчитанный за вычетом закупок, предусмотренных частью 1.1 статьи 30 Федерального закона)</t>
    </r>
  </si>
  <si>
    <r>
      <t xml:space="preserve">заключенных исключительно с </t>
    </r>
    <r>
      <rPr>
        <b/>
        <sz val="9"/>
        <color theme="1"/>
        <rFont val="Times New Roman"/>
        <family val="1"/>
        <charset val="204"/>
      </rPr>
      <t>субъектами малого предпринимательства</t>
    </r>
  </si>
  <si>
    <t>Кол-во, ед.</t>
  </si>
  <si>
    <t>Стоимость, тыс. рублей</t>
  </si>
  <si>
    <t>1.</t>
  </si>
  <si>
    <t>1.2.</t>
  </si>
  <si>
    <t>Всего закупок по которым в отчетном периоде проведена процедура общественного обсуждения, в том числе:</t>
  </si>
  <si>
    <t>по результатам которого внесены изменения в план-график, закупочную документацию</t>
  </si>
  <si>
    <t>по результатам которого принято решение об отмене процедуры закупки</t>
  </si>
  <si>
    <t>Перечень закупок, по которым проводилась процедура общественного обсуждения закупок</t>
  </si>
  <si>
    <t>Объект закупки</t>
  </si>
  <si>
    <t xml:space="preserve">Реестровый номер закупки </t>
  </si>
  <si>
    <t xml:space="preserve">Стоимость, </t>
  </si>
  <si>
    <t>тыс. рублей</t>
  </si>
  <si>
    <t>Результат общественного обсуждения закупки</t>
  </si>
  <si>
    <t>(внесение изменений в закупку/ отмена закупки/ закупка осуществлена без изменений)</t>
  </si>
  <si>
    <t>Нет</t>
  </si>
  <si>
    <t>Проведение банком мониторинга расчетов в рамках исполнения контракта (стандартное банковское сопровождение)</t>
  </si>
  <si>
    <t>Всего заключено контрактов (договоров), предусматривающих условия банковского сопровождения, в том числе</t>
  </si>
  <si>
    <t>оказание банком услуг, позволяющих обеспечить соответствие принимаемых товаров, работ (их результатов), услуг условиям контракта (расширенное банковское сопровождение)</t>
  </si>
  <si>
    <t xml:space="preserve">Перечень контрактов, предусматривающих условия банковского сопровождения контрактов
</t>
  </si>
  <si>
    <t>Предмет контракта</t>
  </si>
  <si>
    <t xml:space="preserve">Номер в реестре контрактов </t>
  </si>
  <si>
    <t>Контракты со стандартным банковским сопровождением</t>
  </si>
  <si>
    <t>Контракты с расширенным банковским сопровождением</t>
  </si>
  <si>
    <t>Наименование (описание) проблемы</t>
  </si>
  <si>
    <t>Предложения по решению проблемы (совершенствованию законодательства о контрактной системе)</t>
  </si>
  <si>
    <t xml:space="preserve">VI. Осуществление банковского сопровождения контрактов </t>
  </si>
  <si>
    <t>Перечень муниципальных нормативных правовых актов,                                                                                          принятых в развитие контрактной системы в сфере закупок</t>
  </si>
  <si>
    <t>Наименование и реквизиты нормативного правового акта</t>
  </si>
  <si>
    <t>Краткое описание нормативного правового акта</t>
  </si>
  <si>
    <t>Определены требования к порядку разработки и принятия правовых актов о нормировании в сфере закупок для  обеспечения муниципальных нужд .</t>
  </si>
  <si>
    <t>-</t>
  </si>
  <si>
    <t>Постановление администрации городского округа город Октябрьский Республики Башкортостан от 08.02.2016 № 459 «Об утверждении Требований к порядку  разработки и принятия правовых актов о нормировании в сфере закупок для обеспечения муниципальных нужд городского округа город Октябрьский Республики Башкортостан, содержанию указанных актов и обеспечению их исполнения»</t>
  </si>
  <si>
    <t>Постановление администрации городского округа город Октябрьский Республики Башкортостан от 23.05.2016 № 2113 «Об утверждении Административного регламента исполнения финансовым управлением администрации городского округа город Октябрьский Республики Башкортостан муниципальной функции по осуществлению контроля в сфере закупок товаров, работ, услуг для обеспечения муниципальных нужд"</t>
  </si>
  <si>
    <t>Определен порядок проведения контрольных мероприятий в сфере закупок товаров, работ, услуг для обеспечения муниципальных нужд.</t>
  </si>
  <si>
    <t>III. Информация об осуществлении муниципальных закупок</t>
  </si>
  <si>
    <t>Всего проведено процедур закупок (лотов)  для субъектов малого предпринимательства, социально ориентированных некоммерческих организаций</t>
  </si>
  <si>
    <t>Общее количество поданных заявок по процедурам закупок (лотов), проведенным  для субъектов малого предпринимательства, социально ориентированных некоммерческих организаций, в том числе:</t>
  </si>
  <si>
    <t xml:space="preserve">Муниципальное бюджетное общеобразовательное учреждение дополнительного образования  «Станция юных техников» городского округа город Октябрьский Республики Башкортостан </t>
  </si>
  <si>
    <t xml:space="preserve">Муниципальное бюджетное общеобразовательное учреждение дополнительного образования  «Станция детского и юношеского туризма и экскурсий» городского округа город Октябрьский Республики Башкортостан </t>
  </si>
  <si>
    <t xml:space="preserve">Муниципальное бюджетное общеобразовательное учреждение дополнительного образования  «Дворец детского и юношеского творчества» городского округа город Октябрьский Республики Башкортостан </t>
  </si>
  <si>
    <t xml:space="preserve">Муниципальное бюджетное общеобразовательное учреждение дополнительного образования  «Детская хореографическая школа» городского округа город Октябрьский Республики Башкортостан </t>
  </si>
  <si>
    <t xml:space="preserve">Муниципальное бюджетное общеобразовательное учреждение дополнительного образования Детский эколого-биологический центр городского округа город Октябрьский Республики Башкортостан </t>
  </si>
  <si>
    <t xml:space="preserve"> 0265038747</t>
  </si>
  <si>
    <t>Из строки 20 –  количество несостоявшихся  процедур закупок (лотов), которые не привели к заключению контрактов</t>
  </si>
  <si>
    <t xml:space="preserve">Из строки 22 –
количество заключенных контрактов с СМП, СОНО по результатам несостоявшихся способов определения поставщиков (подрядчиков, исполнителей) (лотов), в том числе:
</t>
  </si>
  <si>
    <r>
      <t xml:space="preserve">Стоимость заключенных контрактов по результатам закупочных процедур, проведенных  для  </t>
    </r>
    <r>
      <rPr>
        <b/>
        <sz val="9"/>
        <color theme="1"/>
        <rFont val="Times New Roman"/>
        <family val="1"/>
        <charset val="204"/>
      </rPr>
      <t>субъектов малого предпринимательства, социально ориентированных некоммерческих организаций</t>
    </r>
    <r>
      <rPr>
        <sz val="9"/>
        <color theme="1"/>
        <rFont val="Times New Roman"/>
        <family val="1"/>
        <charset val="204"/>
      </rPr>
      <t>, в том числе:</t>
    </r>
  </si>
  <si>
    <t>Из строки 25 –
Стоимость заключенных контрактов с СМП, СОНО по результатам несостоявшихся способов определения поставщиков (подрядчиков, исполнителей) (лотов), тыс. руб., в том числе:</t>
  </si>
  <si>
    <t>26.1</t>
  </si>
  <si>
    <t>27.1</t>
  </si>
  <si>
    <t>Постановление администрации городского округа город Октябрьский Республики  Башкортостан от 03.08.2016 №3190 «Об утверждении Порядка осуществления заказчиками в 2016 году списания начисленных сумм неустоек  (штрафов, пеней) по муниципальным контрактам, заключенным для обеспечения муниципальных нужд городского округа город Октябрьский Республики  Башкортостан"</t>
  </si>
  <si>
    <t>Установлены правила списания заказчиком в 2016 году начисленных сумм неустоек (штрафов, пеней) по контрактам, заключенным в целях обеспечения муниципальных нужд.</t>
  </si>
  <si>
    <t>Муниципальное бюджетное  учреждение    «Спортивная школа № 1» городского округа город Октябрьский Республики Башкортостан</t>
  </si>
  <si>
    <t>Муниципальное бюджетное  учреждение     «Спортивная школа № 2 по шахматам» городского округа город Октябрьский Республики Башкортостан</t>
  </si>
  <si>
    <t>Муниципальное бюджетное  учреждение    «Спортивная школа Олимпийского резерва № 3» городского округа город Октябрьский Республики Башкортостан</t>
  </si>
  <si>
    <t>Муниципальное бюджетное учреждение   «Спортивная школа № 4» городского округа город Октябрьский Республики Башкортостан,</t>
  </si>
  <si>
    <t>Сводный отчет о результатах закупок товаров, работ,  услуг для нужд муниципальных заказчиков                                                                                                                                                                                       городского округа город Октябрьский Республики Башкортостан за январь -декабрь  2016 года</t>
  </si>
  <si>
    <t>Муниципальное бюджетное дошкольное образовательное учреждение детский сад № 6 «Ладушки» городского округа город Октябрьский Республики Башкортостан</t>
  </si>
  <si>
    <t>60</t>
  </si>
  <si>
    <t xml:space="preserve">Муниципальное казенное учреждение "Центр бухгалтерского учета и обслуживания муниципальных учреждений"  городского округа город Октябрьский Республики Башкортостан </t>
  </si>
  <si>
    <t>0265043497</t>
  </si>
  <si>
    <t>Информация по процедурам с предоставлением преференций</t>
  </si>
  <si>
    <t>Количество заключенных контрактов по процедурам закупок, предусматривающих требование о предоставлении преимуществ организациям инвалидов в отношении предлагаемой цены контракта</t>
  </si>
  <si>
    <r>
      <t xml:space="preserve">Суммарная начальная цена контрактов по </t>
    </r>
    <r>
      <rPr>
        <sz val="11"/>
        <color theme="1"/>
        <rFont val="Calibri"/>
        <family val="2"/>
        <charset val="204"/>
        <scheme val="minor"/>
      </rPr>
      <t xml:space="preserve"> </t>
    </r>
    <r>
      <rPr>
        <sz val="9"/>
        <color theme="1"/>
        <rFont val="Times New Roman"/>
        <family val="1"/>
        <charset val="204"/>
      </rPr>
      <t>процедурам закупок, предусматривающих требование о предоставлении преимуществ организациям инвалидов в отношении предлагаемой цены контракта</t>
    </r>
  </si>
  <si>
    <t>Стоимость заключенных контрактов с фактическим предоставлением преимуществ организациям инвалидов в отношении предлагаемой цены контракта</t>
  </si>
  <si>
    <t>Количество заключенных контрактов по процедурам закупок, предусматривающих требование о предоставлении преимуществ учреждениям и предприятиям уголовно-исполнительной системы  в отношении предлагаемой цены контракта</t>
  </si>
  <si>
    <r>
      <t xml:space="preserve">Суммарная начальная цена контрактов по </t>
    </r>
    <r>
      <rPr>
        <sz val="10"/>
        <color theme="1"/>
        <rFont val="Arial"/>
        <family val="2"/>
        <charset val="204"/>
      </rPr>
      <t xml:space="preserve"> </t>
    </r>
    <r>
      <rPr>
        <sz val="9"/>
        <color theme="1"/>
        <rFont val="Times New Roman"/>
        <family val="1"/>
        <charset val="204"/>
      </rPr>
      <t>процедурам закупок, предусматривающих требование о предоставлении преимуществ учреждениям и предприятиям уголовно-исполнительной системы  в отношении предлагаемой цены контракта</t>
    </r>
  </si>
  <si>
    <t>Стоимость заключенных контрактов с фактическим предоставлением преимуществ  учреждениям и предприятиям уголовно-исполнительной системы в отношении предлагаемой цены контракта</t>
  </si>
  <si>
    <t>Количество заключенных контрактов по процедурам закупок, предусматривающих требование о предоставлении преимуществ в отношении товаров, произведенных на территории государств-членов Евразийского экономического союза</t>
  </si>
  <si>
    <t>Суммарная начальная цена контрактов по  процедурам закупок, предусматривающих требование о предоставлении преимуществ в отношении товаров, произведенных на территории государств-членов Евразийского экономического союза</t>
  </si>
  <si>
    <t>Стоимость заключенных контрактов с фактическим предоставлением преимуществ   в отношении товаров, произведенных на территории государств-членов Евразийского экономического союза</t>
  </si>
  <si>
    <t>яч</t>
  </si>
  <si>
    <t>Общее годовое количество закупок, предусмотренных планами-графиками на 2017 год, в том числе:</t>
  </si>
  <si>
    <t>общее годовое количество закупок (лотов), предусмотренных планами-графиками на 2017 год,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t>
  </si>
  <si>
    <t>общее годовое количество закупок, предусмотренных планами-графиками на 2017 год, с полным или частичным финансированием за счет средств межбюджетных трансфертов из федерального бюджета</t>
  </si>
  <si>
    <t>Количество закупок, предусмотренных планами-графиками в I квартале 2017 года, в том числе:</t>
  </si>
  <si>
    <t>количество закупок (лотов), предусмотренных планами-графиками в I квартале 2017 года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t>
  </si>
  <si>
    <t>количество закупок, предусмотренных планами-графиками в I квартале 2017 года, с полным или  частичным финансированием за счет средств межбюджетных трансфертов из федерального бюджета</t>
  </si>
  <si>
    <t>Суммарная начальная (максимальная) цена контрактов по закупкам, предусмотренных планами-графиками на 2017 год, в том числе:</t>
  </si>
  <si>
    <t>суммарная начальная (максимальная) цена контрактов по закупкам, предусмотренных планами-графиками на 2017 год,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t>
  </si>
  <si>
    <t>суммарная начальная (максимальная) цена контрактов по закупкам, предусмотренных планами-графиками на 2017 год, с полным или частичным финансированием за счет средств межбюджетных трансфертов из федерального бюджета</t>
  </si>
  <si>
    <t>Суммарная начальная (максимальная) цена контрактов по закупкам, предусмотренных планами-графиками в I квартале  2017 года, в том числе:</t>
  </si>
  <si>
    <t>суммарная начальная (максимальная) цена контрактов по закупкам, предусмотренных планами-графиками в I квартале 2017 года,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t>
  </si>
  <si>
    <t>суммарная начальная (максимальная) цена контрактов по закупкам, предусмотренных планами-графиками в I квартале  2017 года, с полным или частичным финансированием за счет средств межбюджетных трансфертов из федерального бюджета</t>
  </si>
  <si>
    <t>IV. Информация об осуществлении муниципальных закупок за счет межбюджетных трансфертов из бюджета Республики Башкортостан</t>
  </si>
  <si>
    <t>Общее годовое количество закупок, предусмотренных планами-графиками на 2017 год, с полным или частичным финансированием за счет средств межбюджетных трансфертов из бюджета Республики Башкортостан, в том числе:</t>
  </si>
  <si>
    <t>общее годовое количество закупок (лотов), предусмотренных планами-графиками на 2017 год, с полным или частичным финансированием за счет средств межбюджетных трансфертов из бюджета Республики Башкортостан,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 (в рамках условий о централизации закупок)</t>
  </si>
  <si>
    <t>Количество закупок, предусмотренных планами-графиками в I квартале 2017 года, с полным или частичным финансированием за счет средств межбюджетных трансфертов из бюджета Республики Башкортостан, в том числе:</t>
  </si>
  <si>
    <t>количество закупок (лотов), предусмотренных планами-графиками в I квартале 2017 года, с полным или частичным финансированием за счет средств межбюджетных трансфертов из бюджета Республики Башкортостан,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 (в рамках условий о централизации закупок)</t>
  </si>
  <si>
    <t>Суммарная начальная (максимальная) цена контрактов по закупкам, предусмотренных планами-графиками на 2017 год, с полным или частичным финансированием за счет средств межбюджетных трансфертов из бюджета Республики Башкортостан, из них:</t>
  </si>
  <si>
    <t>по закупкам (лотам),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 (в рамках условий о централизации закупок)</t>
  </si>
  <si>
    <t>планируемый объем финансирования за счет средств межбюджетных трансфертов из бюджета Республики Башкортостан</t>
  </si>
  <si>
    <t>Суммарная начальная (максимальная) цена контрактов по закупкам, предусмотренных планами-графиками в I квартале 2017 года, с полным или частичным финансированием за счет средств межбюджетных трансфертов из бюджета Республики Башкортостан, в том числе:</t>
  </si>
  <si>
    <t>по закупкам, предусмотренных планами-графиками в I квартале 2017 года, по которым  определение поставщиков (подрядчиков, исполнителей) запланировано осуществлять через  Министерство экономического развития Республики Башкортостан (в рамках условий о централизации закупок)</t>
  </si>
  <si>
    <t xml:space="preserve">Всего объявлено процедур закупок (лотов) с полным или частичным финансированием за счет средств межбюджетных трансфертов из бюджета Республики Башкортоста, в том числе: </t>
  </si>
  <si>
    <t>объявлено процедур закупок (лотов), по которым  определение поставщиков (подрядчиков, исполнителей) осуществлялось через   Министерство экономического развития Республики Башкортостан (в рамках условий о централизации закупок)</t>
  </si>
  <si>
    <t xml:space="preserve">Из строки 5 – объявлено повторных процедур закупок (лотов) с полным или частичным финансированием за счет средств межбюджетных трансфертов из бюджета Республики Башкортоста, в том числе: </t>
  </si>
  <si>
    <t>объявлено повторных процедур закупок (лотов), по которым  определение поставщиков (подрядчиков, исполнителей) осуществлялось через   Министерство экономического развития Республики Башкортостан (в рамках условий о централизации закупок)</t>
  </si>
  <si>
    <t>Всего проведено процедур закупок, с полным или частичным финансированием за счет средств межбюджетных трансфертов из бюджета Республики Башкортостан, в том числе:</t>
  </si>
  <si>
    <t>проведено процедур закупок, по которым  определение поставщиков (подрядчиков, исполнителей) осуществлялось через   Министерство экономического развития Республики Башкортостан (в рамках условий о централизации закупок)</t>
  </si>
  <si>
    <t>7.2</t>
  </si>
  <si>
    <t>количество несостоявшихся процедур закупок (лотов)</t>
  </si>
  <si>
    <t>7.3</t>
  </si>
  <si>
    <t>количество несостоявшихся процедур закупок (лотов), которые не привели к заключению контрактов</t>
  </si>
  <si>
    <t>Суммарная начальная цена контрактов и договоров по объявленным процедурам закупок (лотов) с полным или частичным финансированием за счет средств межбюджетных трансфертов из бюджета Республики Башкортостан, в том числе:</t>
  </si>
  <si>
    <t>по процедурам закупок (лотов), по которым   определение поставщиков (подрядчиков, исполнителей) осуществлено через  Министерство экономического развития Республики Башкортостан (в рамках условий о централизации закупок)</t>
  </si>
  <si>
    <t xml:space="preserve">Из строки 8 – суммарная начальная цена контрактов и договоров по повторно объявленным процедурам закупок (лотов) с полным или частичным финансированием за счет средств межбюджетных трансфертов из бюджета Республики Башкортостан, в том числе: </t>
  </si>
  <si>
    <t>по процедурам закупок (лотов), по которым   определение поставщиков (подрядчиков, исполнителей) осуществлено через Министерство экономического развития Республики Башкортостан (в рамках условий о централизации закупок)</t>
  </si>
  <si>
    <t>Суммарная начальная цена контрактов и договоров по фактически  проведенным процедурам закупок (лотов) с полным или частичным финансированием за счет средств межбюджетных трансфертов из бюджета Республики Башкортостан, из них:</t>
  </si>
  <si>
    <t>объем финансирования за счет средств межбюджетных трансфертов из бюджета Республики Башкортостан</t>
  </si>
  <si>
    <t>Из строки 10 – суммарная начальная цена контрактов по результатам несостоявшихся конкурсов, аукционов, запросов котировок, запросов предложений (лотов)</t>
  </si>
  <si>
    <t>Из строки 11 – суммарная начальная цена контрактов по результатам несостоявшихся конкурсов, аукционов, запросов котировок, запросов предложений, которые не привели к заключению контрактов (лотов)</t>
  </si>
  <si>
    <r>
      <t xml:space="preserve">Количество заключенных контрактов и договоров </t>
    </r>
    <r>
      <rPr>
        <sz val="10"/>
        <color theme="1"/>
        <rFont val="Arial"/>
        <family val="2"/>
        <charset val="204"/>
      </rPr>
      <t xml:space="preserve"> </t>
    </r>
    <r>
      <rPr>
        <sz val="9"/>
        <color theme="1"/>
        <rFont val="Times New Roman"/>
        <family val="1"/>
        <charset val="204"/>
      </rPr>
      <t>с полным или частичным финансированием за счет средств межбюджетных трансфертов из бюджета Республики Башкортостан, в том числе:</t>
    </r>
  </si>
  <si>
    <t>по закупкам (лотам), по которым определение поставщиков (подрядчиков, исполнителей) осуществлено через Министерство экономического развития Республики Башкортостан (в рамках условий о централизации закупок)</t>
  </si>
  <si>
    <t>Общая стоимость заключенных контрактов и договоров  с полным или частичным финансированием за счет средств межбюджетных трансфертов из бюджета Республики Башкортостан, в том числе:</t>
  </si>
  <si>
    <t>В соответствии с частью 3 ст.65 Закона 44-ФЗ любой участник электронного аукциона, получивший аккредитацию на электронной площадке, вправе направить на адрес электронной площадки, на которой планируется проведение такого аукциона, запрос о даче разъяснений положений документации о таком аукционе. Согласно части 4 настоящей статьи в течение двух дней с даты поступления от оператора электронной площадки запроса заказчик размещает в единой информационной системе разъяснения положений документации об электронном аукционе с указанием предмета запроса, но без указания участника такого аукциона, от которого поступил указанный запрос, при условии, что указанный запрос поступил заказчику не позднее чем за три дня до даты окончания срока подачи заявок на участие в таком аукционе. При поступлении запроса в выходные или праздничные дни публикация разъяснений в течение двух дней затруднительна.</t>
  </si>
  <si>
    <t>Внести соответствующие изменения в часть 4 ст.65 Федерального закона № 44 на законодательном уровне слова «в течение двух дней» заменить на «в течение двух рабочих дней».</t>
  </si>
  <si>
    <t xml:space="preserve">В целях информационного обеспечения контрактной системы в сфере закупок в соответствии с частью 7 статьи 4 Закона №44-ФЗ на территории Республики Башкортостан создана региональная информационная система в сфере закупок (далее – РИС). При работе в РИС у заказчиков отсутствует возможность интеграции информации РИС с единой информационной системой (далее - ЕИС). У муниципальных заказчиков отсутствует возможность формирования планов закупок в период формирования бюджета на плановый период.    </t>
  </si>
  <si>
    <t>Уполномоченным организациям доработать РИС  для обеспечения бесперебойной работы заказчиков в сфере закупок, интеграции информации, размещенной в РИС в ЕИС, обеспечить возможность формирования бюджета  на плановый период в соответствии с действующим законодательством.</t>
  </si>
  <si>
    <t xml:space="preserve">При работе в ЕИС возникают технические проблемы, которые муниципальные заказчики не могут решить самостоятельно и направляют   запросы в службу технической поддержки ЕИС. Проблемы своевременно не решаются, в связи с этим нарушаются сроки проведения закупок и сроки размещения информации в ЕИС, установленные законодательством. </t>
  </si>
  <si>
    <t xml:space="preserve">Органам, уполномоченным на сопровождение ЕИС наладить обратную связь с пользователями ЕИС и решать проблемы по работе в ЕИС своевременно. </t>
  </si>
  <si>
    <t>В соответствии с ч. 3 ст.103 ФЗ-44 информация о расторжении контракта с указанием оснований его расторжения направляется заказчиками в федеральный орган исполнительной власти, осуществляющий правоприменительные   функции по кассовому обслуживанию и исполнения бюджетов бюджетной системы РФ в течении трех рабочих дней с даты расторжения. Вместе с тем, размещение в ЕИС   информации о расторжении контракта заключенного в 2016 году не представляется возможным в связи с возникновением ошибки на ЕИС. На официальный запрос об устранении данной проблемы, направленный в техническую поддержку сайта неоднократно, ответа не последовало. Телефон технической поддержки, указанный  на официальном сайте ЕИС, не функционирует.</t>
  </si>
  <si>
    <t>Необходимо установить для службы технической поддержки  срок по устранению проблемы и направлению ответа на поступившие запросы.</t>
  </si>
  <si>
    <t xml:space="preserve">С 2017 года работа в Единой  информационной системе в сфере закупок затруднена с введением огромного количества дополнительных функций для Заказчика. </t>
  </si>
  <si>
    <t>Совершенствование работы  Единой  информационной системе в сфере закупок с помощью уменьшения контрольных функций.</t>
  </si>
  <si>
    <t>В связи с вступлением в силу ч. 5 ст. 99 Федеральный закон от 05.04.2013 N 44-ФЗ  время для осуществления действий (размещения сведений, изменения плана – графика и т.д.) увеличилось в несколько раз.</t>
  </si>
  <si>
    <t>Пересмотреть сроки в сторону увеличения для осуществления функций заказчика.</t>
  </si>
  <si>
    <t xml:space="preserve">Постановление администрации городского округа город Октябрьский Республики Башкортостан от 22.11.2016 № 4902 «Об утверждении Административного регламента исполнения финансовым управлением администрации городского округа город Октябрьский Республики Башкортостан муниципальной функции по осуществлению контроля в сфере закупок товаров, работ, услуг для обеспечения муниципальных нужд» </t>
  </si>
  <si>
    <t>Определен порядок проведения контрольных мероприятий в сфере закупок товаров, работ, услуг для обеспечения муниципальных нужд</t>
  </si>
  <si>
    <t>Постановление администрации городского округа город Октябрьский Республики Башкортостан от 07.12.2016 № 5200 «Об утверждении Требований к порядку разработки и принятия правовых актов о нормировании в сфере закупок для обеспечения муниципальных нужд городского округа город Октябрьский Республики Башкортостан, содержанию указанных актов и обеспечению их исполнения»</t>
  </si>
  <si>
    <t>Определены требования к порядку разработки и принятия правовых актов о нормировании в сфере закупок для обеспечения муниципальных нужд</t>
  </si>
  <si>
    <t>Увеличить сроки размещения информации в единой информационной системе (официальном сайте)</t>
  </si>
  <si>
    <t>Исключить необходимость размещения в единой информационной системе отчета о результатах отдельного этапа исполнения контракта</t>
  </si>
  <si>
    <t xml:space="preserve">СВЕДЕНИЯ
о результатах осуществления внутреннего муниципального
финансового контроля (за январь – декабрь  2016 года)
</t>
  </si>
  <si>
    <t>Количество, ед</t>
  </si>
  <si>
    <t>Стоимость,         тыс. руб.</t>
  </si>
  <si>
    <t xml:space="preserve">Проверено закупок - всего, в том числе:
</t>
  </si>
  <si>
    <t>1.3</t>
  </si>
  <si>
    <t>1.4</t>
  </si>
  <si>
    <t>1.5</t>
  </si>
  <si>
    <t>1.6</t>
  </si>
  <si>
    <t>1.7</t>
  </si>
  <si>
    <t>закупок, в которых выявлено несоблюдение заказчиками правил нормирования в сфере закупок</t>
  </si>
  <si>
    <t xml:space="preserve">закупок, в которых выявлено несоблюдение заказчиками требований законодательства о контрактной системе к обоснованию (обоснованности) закупок (заполняется с 1 января 2017 года)
</t>
  </si>
  <si>
    <t>закупок, в которых выявлены нарушения обоснования заказчиком начальной (максимальной) цены контракта, цены контракта, заключаемого с единственным поставщиком (подрядчиком, исполнителем), включенной в план-график</t>
  </si>
  <si>
    <t>закупок, в которых выявлены нарушения при применении заказчиком мер ответственности и совершении иных действий в случае нарушения поставщиком (подрядчиком, исполнителем) условий контракта</t>
  </si>
  <si>
    <t>закупок, в которых выявлено несоответствие поставленного товара, выполненной работы (ее результата) или оказанной услуги условиям контракта</t>
  </si>
  <si>
    <t>закупок, в которых выявлены нарушения в части своевременности, полноты и достоверности отражения в документах учета поставленного товара, выполненной работы (ее результата) или оказанной услуги</t>
  </si>
  <si>
    <t>закупок, в которых выявлено несоответствие использования поставленного товара, выполненной работы (ее результата) или оказанной услуги целям осуществления закупки</t>
  </si>
  <si>
    <t xml:space="preserve">№ </t>
  </si>
  <si>
    <t>Стоимость выполненных обязательств, тыс. рублей</t>
  </si>
  <si>
    <t>Расторгнуто контрактов, в том числе:</t>
  </si>
  <si>
    <t>в судебном порядке, из них:</t>
  </si>
  <si>
    <t>1.1.1.</t>
  </si>
  <si>
    <t xml:space="preserve">по причине некачественного исполнения контракта </t>
  </si>
  <si>
    <t>1.1.2.</t>
  </si>
  <si>
    <t>по причине несоблюдения поставщиком (подрядчиком, исполнителем) сроков исполнения контракта</t>
  </si>
  <si>
    <t>по соглашению сторон, из них:</t>
  </si>
  <si>
    <t>1.2.1.</t>
  </si>
  <si>
    <t>по причине некачественного исполнения контракта</t>
  </si>
  <si>
    <t>1.2.2.</t>
  </si>
  <si>
    <t>1.2.3.</t>
  </si>
  <si>
    <t>в связи с наступлением обстоятельств, обуславливающих невозможность исполнения контракта</t>
  </si>
  <si>
    <t>1.3.</t>
  </si>
  <si>
    <t>В связи с односторонним отказом заказчика от исполнения контракта, из них:</t>
  </si>
  <si>
    <t>1.3.1.</t>
  </si>
  <si>
    <t>1.3.2.</t>
  </si>
  <si>
    <t>1.4.</t>
  </si>
  <si>
    <t>В связи с односторонним отказом поставщика (подрядчика, исполнителя) от исполнения контракта, из них:</t>
  </si>
  <si>
    <t>1.4.1.</t>
  </si>
  <si>
    <t>1.4.2.</t>
  </si>
  <si>
    <t>по причине несоблюдения заказчиком сроков исполнения контракта</t>
  </si>
  <si>
    <t>2.</t>
  </si>
  <si>
    <t>Исполнено контрактов в полном объеме</t>
  </si>
  <si>
    <t>3.</t>
  </si>
  <si>
    <t>Контракты, в стадии исполнения (переходящие)</t>
  </si>
  <si>
    <t>4.</t>
  </si>
  <si>
    <t>Не исполнено контрактов, из них:</t>
  </si>
  <si>
    <t>4.1.</t>
  </si>
  <si>
    <t>4.2.</t>
  </si>
  <si>
    <t>4.3.</t>
  </si>
  <si>
    <t>по причине несоблюдения заказчиком условий исполнения контракта</t>
  </si>
  <si>
    <t>Количество проведенных проверок, ед.</t>
  </si>
  <si>
    <t>Количество подведомственных заказчиков, в отношении которых проведены процедуры проверки, ед</t>
  </si>
  <si>
    <t>Количество проверенных закупок, ед</t>
  </si>
  <si>
    <t>Количество закупок, в которых выявлены признаки нарушения законодательства о контрактной системе, ед.</t>
  </si>
  <si>
    <t>Основные нарушения законодательства о контрактной системе, выявленные в ходе проверок</t>
  </si>
  <si>
    <t>Нарушения</t>
  </si>
  <si>
    <t>Принятые меры</t>
  </si>
  <si>
    <t>Общая численность контрактных служб (контрактных управляющих)</t>
  </si>
  <si>
    <t>Численность сотрудников контрактных служб (контрактных управляющих), прошедших в отчетном периоде (повышение квалификации или профессиональную переподготовку) в сфере закупок в соответствии с законодательством о контрактной системе</t>
  </si>
  <si>
    <t>Численность сотрудников контрактных служб (контрактных управляющих),имеющих необходимую квалификационную подготовку  в сфере закупок в соответствии с законодательством о контрактной системе</t>
  </si>
  <si>
    <t>Количество человек</t>
  </si>
  <si>
    <t>Наименование главного распорядителя средств бюджета городского округа город Октябрьский Республики Башкортостан</t>
  </si>
  <si>
    <t>Отдел образования</t>
  </si>
  <si>
    <t>Фактически выделено в отчетном периоде, т.р.</t>
  </si>
  <si>
    <t>Запланировано к выделению в текущем (следующем за отчетным) году, т.р.</t>
  </si>
  <si>
    <t xml:space="preserve">Отдел культуры </t>
  </si>
  <si>
    <t>Администрация</t>
  </si>
  <si>
    <t>Итого</t>
  </si>
  <si>
    <t>V.Осуществление общественного обсуждения  закупок</t>
  </si>
  <si>
    <t>VII. Информация об исполнении контрактов</t>
  </si>
  <si>
    <t xml:space="preserve">VIII.Информация о результатах ведомственного контроля </t>
  </si>
  <si>
    <t>IX.Информация о действующих контрактных службах (контрактных управляющих)</t>
  </si>
  <si>
    <t>X.Информация  о предоставлении главным распорядителям средств бюджета городского округа город Октябрьский Республики Башкортостан межбюджетных трансфертов из бюджета Республики Башкортостан, выделенных на закупки товаров, работ, услуг для муниципальных нужд</t>
  </si>
  <si>
    <t>XI.Информация о проблемах, проявившихся при реализации законодательства о контрактной системе в сфере закупок</t>
  </si>
  <si>
    <t xml:space="preserve"> XII. СВЕДЕНИЯ
о результатах осуществления контроля в сфере закупок
товаров, работ, услуг для обеспечения нужд
городского округа город Октябрьский Республики Башкортостан
</t>
  </si>
  <si>
    <t xml:space="preserve">Информация о реализации проверок соблюдения
муниципальными заказчиками городского округа город Октябрьский Республики Башкортостан законодательства о контрактной системе
</t>
  </si>
  <si>
    <t>Несоблюдение сроков размещения отчета об исполнении контракта (о результатах отдельного этапа исполнения) ( ч. 9 ст. 94 Федерального закона от 05.04.2013 N 44-ФЗ "О контрактной системе в сфере закупок товаров, работ, услуг для обеспечения государственных и муниципальных нужд")</t>
  </si>
  <si>
    <t>Нарушение порядка направления сведений в реестр контрактов (ч.3 ст.103 Федерального закона от 05.04.2013 N 44-ФЗ "О контрактной системе в сфере закупок товаров, работ, услуг для обеспечения государственных и муниципальных нужд")</t>
  </si>
  <si>
    <t xml:space="preserve">Реестр закупок ведется не в соответствии с п.2 ст.73 Бюджетного кодекса. </t>
  </si>
  <si>
    <t xml:space="preserve">В подведомственных учреждениях проведены совещания и рассмотрены нарушения по итогам проверок. 
Выявлены виновные лица, ответственные за исполнение Федерального закона от 05.04.2013 N 44-ФЗ "О контрактной системе в сфере закупок товаров, работ, услуг для обеспечения государственных и муниципальных нужд". 
Применены меры дисциплинарной ответственности к виновным лицам. 
Направлены материалы проверок в Министерство финансов Республики Башкортостан.
</t>
  </si>
</sst>
</file>

<file path=xl/styles.xml><?xml version="1.0" encoding="utf-8"?>
<styleSheet xmlns="http://schemas.openxmlformats.org/spreadsheetml/2006/main">
  <numFmts count="3">
    <numFmt numFmtId="43" formatCode="_-* #,##0.00\ _₽_-;\-* #,##0.00\ _₽_-;_-* &quot;-&quot;??\ _₽_-;_-@_-"/>
    <numFmt numFmtId="164" formatCode="#,##0.0"/>
    <numFmt numFmtId="165" formatCode="_-* #,##0.00_р_._-;\-* #,##0.00_р_._-;_-* &quot;-&quot;??_р_._-;_-@_-"/>
  </numFmts>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9"/>
      <color theme="1"/>
      <name val="Times New Roman"/>
      <family val="1"/>
      <charset val="204"/>
    </font>
    <font>
      <sz val="14"/>
      <color theme="1"/>
      <name val="Times New Roman"/>
      <family val="1"/>
      <charset val="204"/>
    </font>
    <font>
      <sz val="12"/>
      <color theme="1"/>
      <name val="Times New Roman"/>
      <family val="1"/>
      <charset val="204"/>
    </font>
    <font>
      <sz val="11"/>
      <color theme="1"/>
      <name val="Times New Roman"/>
      <family val="1"/>
      <charset val="204"/>
    </font>
    <font>
      <b/>
      <sz val="14"/>
      <color theme="1"/>
      <name val="Times New Roman"/>
      <family val="1"/>
      <charset val="204"/>
    </font>
    <font>
      <b/>
      <sz val="9"/>
      <color indexed="81"/>
      <name val="Tahoma"/>
      <family val="2"/>
      <charset val="204"/>
    </font>
    <font>
      <b/>
      <sz val="16"/>
      <color theme="1"/>
      <name val="Times New Roman"/>
      <family val="1"/>
      <charset val="204"/>
    </font>
    <font>
      <sz val="16"/>
      <color theme="1"/>
      <name val="Times New Roman"/>
      <family val="1"/>
      <charset val="204"/>
    </font>
    <font>
      <b/>
      <sz val="12"/>
      <color theme="1"/>
      <name val="Times New Roman"/>
      <family val="1"/>
      <charset val="204"/>
    </font>
    <font>
      <sz val="11"/>
      <color theme="1"/>
      <name val="Calibri"/>
      <family val="2"/>
      <scheme val="minor"/>
    </font>
    <font>
      <sz val="9"/>
      <color theme="1"/>
      <name val="Arial"/>
      <family val="2"/>
      <charset val="204"/>
    </font>
    <font>
      <b/>
      <sz val="9"/>
      <color theme="1"/>
      <name val="Times New Roman"/>
      <family val="1"/>
      <charset val="204"/>
    </font>
    <font>
      <sz val="10"/>
      <color theme="1"/>
      <name val="Arial"/>
      <family val="2"/>
      <charset val="204"/>
    </font>
    <font>
      <sz val="10"/>
      <name val="Times New Roman"/>
      <family val="1"/>
      <charset val="204"/>
    </font>
    <font>
      <sz val="9"/>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theme="5" tint="0.7999816888943144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3">
    <xf numFmtId="0" fontId="0" fillId="0" borderId="0"/>
    <xf numFmtId="0" fontId="2" fillId="0" borderId="0"/>
    <xf numFmtId="43" fontId="12" fillId="0" borderId="0" applyFont="0" applyFill="0" applyBorder="0" applyAlignment="0" applyProtection="0"/>
  </cellStyleXfs>
  <cellXfs count="183">
    <xf numFmtId="0" fontId="0" fillId="0" borderId="0" xfId="0"/>
    <xf numFmtId="0" fontId="3" fillId="0" borderId="1" xfId="0" applyFont="1" applyBorder="1" applyAlignment="1">
      <alignment horizontal="center" vertical="center" wrapText="1"/>
    </xf>
    <xf numFmtId="49" fontId="6" fillId="0" borderId="0" xfId="0" applyNumberFormat="1" applyFont="1"/>
    <xf numFmtId="164" fontId="5" fillId="0" borderId="0"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6" fillId="0" borderId="0" xfId="0" applyFont="1"/>
    <xf numFmtId="49" fontId="5" fillId="0" borderId="12" xfId="0" applyNumberFormat="1" applyFont="1" applyBorder="1" applyAlignment="1">
      <alignment horizontal="center"/>
    </xf>
    <xf numFmtId="0" fontId="9" fillId="0" borderId="0" xfId="0" applyFont="1" applyAlignment="1">
      <alignment horizontal="center" wrapText="1"/>
    </xf>
    <xf numFmtId="0" fontId="4" fillId="0" borderId="0" xfId="0" applyFont="1"/>
    <xf numFmtId="0" fontId="5" fillId="0" borderId="0" xfId="0" applyFont="1"/>
    <xf numFmtId="0" fontId="5" fillId="0" borderId="0" xfId="0" applyFont="1" applyAlignment="1">
      <alignment wrapText="1"/>
    </xf>
    <xf numFmtId="49" fontId="6" fillId="0" borderId="0" xfId="0" applyNumberFormat="1" applyFont="1" applyAlignment="1">
      <alignment wrapText="1"/>
    </xf>
    <xf numFmtId="0" fontId="11" fillId="0" borderId="0" xfId="0" applyFont="1" applyAlignment="1">
      <alignment horizontal="center" wrapText="1"/>
    </xf>
    <xf numFmtId="49" fontId="6" fillId="0" borderId="12" xfId="0" applyNumberFormat="1" applyFont="1" applyBorder="1" applyAlignment="1">
      <alignment horizontal="center" vertical="center"/>
    </xf>
    <xf numFmtId="0" fontId="5" fillId="0" borderId="12" xfId="0" applyFont="1" applyBorder="1" applyAlignment="1">
      <alignment horizontal="center" vertical="center"/>
    </xf>
    <xf numFmtId="49" fontId="5" fillId="0" borderId="12" xfId="0" applyNumberFormat="1" applyFont="1" applyBorder="1" applyAlignment="1">
      <alignment horizontal="center" vertical="center"/>
    </xf>
    <xf numFmtId="49" fontId="5" fillId="0" borderId="12" xfId="0" applyNumberFormat="1" applyFont="1" applyBorder="1" applyAlignment="1">
      <alignment horizontal="center" vertical="center" wrapText="1"/>
    </xf>
    <xf numFmtId="49" fontId="5" fillId="0" borderId="0" xfId="0" applyNumberFormat="1" applyFont="1" applyAlignment="1">
      <alignment horizont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164" fontId="3" fillId="0" borderId="0" xfId="0" applyNumberFormat="1" applyFont="1" applyBorder="1" applyAlignment="1">
      <alignment horizontal="center" vertical="center" wrapText="1"/>
    </xf>
    <xf numFmtId="0" fontId="5" fillId="0" borderId="12" xfId="0" applyFont="1" applyBorder="1" applyAlignment="1">
      <alignment vertical="top" wrapText="1"/>
    </xf>
    <xf numFmtId="0" fontId="5" fillId="0" borderId="12" xfId="0" applyFont="1" applyBorder="1" applyAlignment="1">
      <alignment horizontal="center" vertical="top" wrapText="1"/>
    </xf>
    <xf numFmtId="0" fontId="5" fillId="0" borderId="12" xfId="0" applyFont="1" applyBorder="1" applyAlignment="1">
      <alignment horizontal="center" wrapText="1"/>
    </xf>
    <xf numFmtId="0" fontId="5" fillId="0" borderId="12" xfId="0" applyFont="1" applyBorder="1" applyAlignment="1">
      <alignment horizontal="justify" vertical="top" wrapText="1"/>
    </xf>
    <xf numFmtId="0" fontId="5" fillId="0" borderId="0" xfId="0" applyFont="1" applyBorder="1" applyAlignment="1">
      <alignment vertical="top" wrapText="1"/>
    </xf>
    <xf numFmtId="0" fontId="5" fillId="0" borderId="0" xfId="0" applyFont="1" applyBorder="1" applyAlignment="1">
      <alignment horizontal="center" vertical="top" wrapText="1"/>
    </xf>
    <xf numFmtId="49" fontId="5" fillId="0" borderId="0" xfId="0" applyNumberFormat="1" applyFont="1" applyBorder="1" applyAlignment="1">
      <alignment horizontal="center" vertical="center" wrapText="1"/>
    </xf>
    <xf numFmtId="0" fontId="5" fillId="0" borderId="0" xfId="0" applyFont="1" applyBorder="1" applyAlignment="1">
      <alignment vertical="center" wrapText="1"/>
    </xf>
    <xf numFmtId="49" fontId="5" fillId="0" borderId="12" xfId="0" applyNumberFormat="1" applyFont="1" applyBorder="1"/>
    <xf numFmtId="49" fontId="6" fillId="0" borderId="0" xfId="0" applyNumberFormat="1" applyFont="1" applyFill="1"/>
    <xf numFmtId="0" fontId="5" fillId="0" borderId="0" xfId="0" applyFont="1" applyFill="1"/>
    <xf numFmtId="0" fontId="3" fillId="0" borderId="3" xfId="0" applyFont="1" applyBorder="1" applyAlignment="1">
      <alignment vertical="center" wrapText="1"/>
    </xf>
    <xf numFmtId="0" fontId="3" fillId="0" borderId="1" xfId="0" applyFont="1" applyBorder="1" applyAlignment="1">
      <alignment vertical="center" wrapText="1"/>
    </xf>
    <xf numFmtId="0" fontId="5" fillId="0" borderId="12" xfId="0" applyNumberFormat="1" applyFont="1" applyBorder="1" applyAlignment="1">
      <alignment horizontal="justify" vertical="top" wrapText="1"/>
    </xf>
    <xf numFmtId="0" fontId="9" fillId="0" borderId="0" xfId="0" applyFont="1" applyAlignment="1">
      <alignment horizontal="center" wrapText="1"/>
    </xf>
    <xf numFmtId="49" fontId="16" fillId="0" borderId="12" xfId="0" applyNumberFormat="1" applyFont="1" applyFill="1" applyBorder="1" applyAlignment="1">
      <alignment horizontal="center" vertical="center" wrapText="1"/>
    </xf>
    <xf numFmtId="0" fontId="5" fillId="0" borderId="12" xfId="0" applyFont="1" applyBorder="1" applyAlignment="1">
      <alignment horizontal="center" wrapText="1"/>
    </xf>
    <xf numFmtId="0" fontId="5" fillId="0" borderId="12" xfId="0" applyFont="1" applyBorder="1" applyAlignment="1">
      <alignment horizontal="center" wrapText="1"/>
    </xf>
    <xf numFmtId="49" fontId="16" fillId="0" borderId="0"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17" fillId="0" borderId="1" xfId="0" applyFont="1" applyBorder="1" applyAlignment="1">
      <alignment vertical="center" wrapText="1"/>
    </xf>
    <xf numFmtId="0" fontId="17" fillId="0" borderId="3" xfId="0" applyFont="1" applyBorder="1" applyAlignment="1">
      <alignment vertical="center" wrapText="1"/>
    </xf>
    <xf numFmtId="0" fontId="17" fillId="0" borderId="12" xfId="0" applyFont="1" applyBorder="1" applyAlignment="1">
      <alignment horizontal="center" vertical="center" wrapText="1"/>
    </xf>
    <xf numFmtId="49" fontId="17"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164" fontId="3" fillId="2" borderId="12" xfId="0" applyNumberFormat="1" applyFont="1" applyFill="1" applyBorder="1" applyAlignment="1">
      <alignment horizontal="center" vertical="center" wrapText="1"/>
    </xf>
    <xf numFmtId="164" fontId="3"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center"/>
    </xf>
    <xf numFmtId="0" fontId="3" fillId="0" borderId="12" xfId="0"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0" fontId="3" fillId="0" borderId="21" xfId="0" applyFont="1" applyBorder="1" applyAlignment="1">
      <alignment vertical="center" wrapText="1"/>
    </xf>
    <xf numFmtId="49" fontId="3" fillId="0" borderId="13"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15" xfId="0" applyFont="1" applyBorder="1" applyAlignment="1">
      <alignment horizontal="center" vertic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49" fontId="6" fillId="0" borderId="12" xfId="0" applyNumberFormat="1" applyFont="1" applyBorder="1"/>
    <xf numFmtId="0" fontId="5" fillId="0" borderId="1" xfId="0" applyFont="1" applyBorder="1" applyAlignment="1">
      <alignment horizontal="center" vertical="top" wrapText="1"/>
    </xf>
    <xf numFmtId="0" fontId="5" fillId="0" borderId="7" xfId="0" applyFont="1" applyBorder="1" applyAlignment="1">
      <alignment horizontal="center" vertical="top" wrapText="1"/>
    </xf>
    <xf numFmtId="0" fontId="18" fillId="0" borderId="3" xfId="0" applyFont="1" applyBorder="1" applyAlignment="1">
      <alignment horizontal="center" vertical="top" wrapText="1"/>
    </xf>
    <xf numFmtId="0" fontId="5" fillId="0" borderId="11" xfId="0" applyFont="1" applyBorder="1" applyAlignment="1">
      <alignment horizontal="center" vertical="top" wrapText="1"/>
    </xf>
    <xf numFmtId="0" fontId="5" fillId="0" borderId="3" xfId="0" applyFont="1" applyBorder="1" applyAlignment="1">
      <alignment horizontal="center" vertical="top" wrapText="1"/>
    </xf>
    <xf numFmtId="0" fontId="5" fillId="0" borderId="12" xfId="0" applyFont="1" applyBorder="1" applyAlignment="1">
      <alignment wrapText="1"/>
    </xf>
    <xf numFmtId="49" fontId="6" fillId="0" borderId="12" xfId="0" applyNumberFormat="1" applyFont="1" applyBorder="1" applyAlignment="1">
      <alignment wrapText="1"/>
    </xf>
    <xf numFmtId="0" fontId="5" fillId="0" borderId="12" xfId="0" applyFont="1" applyBorder="1"/>
    <xf numFmtId="0" fontId="5" fillId="0" borderId="12" xfId="0" applyFont="1" applyBorder="1" applyAlignment="1">
      <alignment horizont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64"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wrapText="1"/>
    </xf>
    <xf numFmtId="0" fontId="5" fillId="0" borderId="0" xfId="0" applyFont="1" applyBorder="1" applyAlignment="1">
      <alignment horizontal="center" vertical="center" wrapText="1"/>
    </xf>
    <xf numFmtId="0" fontId="5" fillId="0" borderId="12" xfId="0" applyFont="1" applyBorder="1" applyAlignment="1">
      <alignment horizontal="center" wrapText="1"/>
    </xf>
    <xf numFmtId="0" fontId="5" fillId="0" borderId="12" xfId="0" applyFont="1" applyBorder="1" applyAlignment="1">
      <alignment horizontal="center" vertical="center" wrapText="1"/>
    </xf>
    <xf numFmtId="0" fontId="5" fillId="0" borderId="0" xfId="0" applyFont="1" applyBorder="1" applyAlignment="1">
      <alignment horizontal="center" wrapText="1"/>
    </xf>
    <xf numFmtId="0" fontId="11" fillId="0" borderId="23" xfId="0" applyFont="1" applyBorder="1" applyAlignment="1">
      <alignment wrapText="1"/>
    </xf>
    <xf numFmtId="0" fontId="5" fillId="0" borderId="12" xfId="0" applyFont="1" applyBorder="1" applyAlignment="1">
      <alignment horizontal="center"/>
    </xf>
    <xf numFmtId="164" fontId="5" fillId="0" borderId="12" xfId="0" applyNumberFormat="1" applyFont="1" applyBorder="1" applyAlignment="1">
      <alignment horizontal="center" wrapText="1"/>
    </xf>
    <xf numFmtId="4" fontId="5" fillId="0" borderId="12" xfId="0" applyNumberFormat="1" applyFont="1" applyBorder="1" applyAlignment="1">
      <alignment horizontal="center" wrapText="1"/>
    </xf>
    <xf numFmtId="0" fontId="6"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2" xfId="0" applyFont="1" applyBorder="1"/>
    <xf numFmtId="0" fontId="6" fillId="0" borderId="12" xfId="0" applyFont="1" applyBorder="1" applyAlignment="1">
      <alignment horizontal="center" vertical="center"/>
    </xf>
    <xf numFmtId="0" fontId="3" fillId="0" borderId="7"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164" fontId="3" fillId="0" borderId="7" xfId="0" applyNumberFormat="1" applyFont="1" applyFill="1" applyBorder="1" applyAlignment="1">
      <alignment horizontal="center" vertical="center" wrapText="1"/>
    </xf>
    <xf numFmtId="164" fontId="3" fillId="0" borderId="7" xfId="0" applyNumberFormat="1" applyFont="1" applyFill="1" applyBorder="1" applyAlignment="1" applyProtection="1">
      <alignment horizontal="center" vertical="center" wrapText="1"/>
      <protection locked="0"/>
    </xf>
    <xf numFmtId="164" fontId="3" fillId="0" borderId="11" xfId="0" applyNumberFormat="1" applyFont="1" applyFill="1" applyBorder="1" applyAlignment="1" applyProtection="1">
      <alignment horizontal="center" vertical="center" wrapText="1"/>
      <protection locked="0"/>
    </xf>
    <xf numFmtId="164" fontId="3" fillId="0" borderId="1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65" fontId="3" fillId="0" borderId="1" xfId="0"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11" xfId="0" applyNumberFormat="1" applyFont="1" applyFill="1" applyBorder="1" applyAlignment="1" applyProtection="1">
      <alignment horizontal="center" vertical="center" wrapText="1"/>
      <protection locked="0"/>
    </xf>
    <xf numFmtId="4" fontId="3" fillId="0" borderId="7" xfId="0" applyNumberFormat="1" applyFont="1" applyFill="1" applyBorder="1" applyAlignment="1" applyProtection="1">
      <alignment horizontal="center" vertical="center" wrapText="1"/>
      <protection locked="0"/>
    </xf>
    <xf numFmtId="0" fontId="3" fillId="0" borderId="7" xfId="0" applyFont="1" applyFill="1" applyBorder="1" applyAlignment="1">
      <alignment vertical="center" wrapText="1"/>
    </xf>
    <xf numFmtId="4" fontId="3" fillId="0" borderId="11" xfId="0" applyNumberFormat="1" applyFont="1" applyFill="1" applyBorder="1" applyAlignment="1">
      <alignment horizontal="center" vertical="center" wrapText="1"/>
    </xf>
    <xf numFmtId="0" fontId="3" fillId="0" borderId="6" xfId="0" applyFont="1" applyFill="1" applyBorder="1" applyAlignment="1">
      <alignment vertical="center" wrapText="1"/>
    </xf>
    <xf numFmtId="4" fontId="6" fillId="0" borderId="0" xfId="0" applyNumberFormat="1" applyFont="1"/>
    <xf numFmtId="0" fontId="5" fillId="0" borderId="12" xfId="0" applyFont="1" applyBorder="1" applyAlignment="1">
      <alignment horizontal="center" wrapText="1"/>
    </xf>
    <xf numFmtId="0" fontId="5"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5" fillId="0" borderId="12" xfId="0" applyFont="1" applyBorder="1" applyAlignment="1">
      <alignment horizontal="center" wrapText="1"/>
    </xf>
    <xf numFmtId="0" fontId="5"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5" fillId="0" borderId="13" xfId="0" applyFont="1" applyBorder="1" applyAlignment="1">
      <alignment horizontal="center" wrapText="1"/>
    </xf>
    <xf numFmtId="0" fontId="5" fillId="0" borderId="15" xfId="0" applyFont="1" applyBorder="1" applyAlignment="1">
      <alignment horizontal="center" wrapText="1"/>
    </xf>
    <xf numFmtId="0" fontId="11" fillId="0" borderId="23" xfId="0" applyFont="1" applyBorder="1" applyAlignment="1">
      <alignment horizont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11" fillId="0" borderId="22" xfId="0" applyFont="1" applyBorder="1" applyAlignment="1">
      <alignment wrapText="1"/>
    </xf>
    <xf numFmtId="0" fontId="5" fillId="0" borderId="12" xfId="0" applyFont="1" applyBorder="1" applyAlignment="1">
      <alignment horizontal="center" vertical="top" wrapText="1"/>
    </xf>
    <xf numFmtId="0" fontId="5" fillId="0" borderId="12" xfId="0" applyFont="1" applyBorder="1" applyAlignment="1">
      <alignment horizontal="left" vertical="center" wrapText="1"/>
    </xf>
    <xf numFmtId="0" fontId="5" fillId="0" borderId="12" xfId="0" applyFont="1" applyBorder="1" applyAlignment="1">
      <alignment horizontal="center"/>
    </xf>
    <xf numFmtId="0" fontId="5" fillId="0" borderId="12" xfId="0" applyFont="1" applyBorder="1" applyAlignment="1">
      <alignment horizontal="center" vertical="center"/>
    </xf>
    <xf numFmtId="0" fontId="11" fillId="0" borderId="0" xfId="0" applyFont="1" applyAlignment="1">
      <alignment horizontal="center" wrapText="1"/>
    </xf>
    <xf numFmtId="0" fontId="11" fillId="0" borderId="0" xfId="0" applyFont="1" applyAlignment="1">
      <alignment horizontal="center"/>
    </xf>
    <xf numFmtId="49" fontId="10" fillId="0" borderId="12" xfId="0" applyNumberFormat="1" applyFont="1" applyBorder="1" applyAlignment="1">
      <alignment horizontal="center" wrapText="1"/>
    </xf>
    <xf numFmtId="0" fontId="10" fillId="0" borderId="12" xfId="0" applyFont="1" applyBorder="1" applyAlignment="1">
      <alignment horizontal="center" wrapText="1"/>
    </xf>
    <xf numFmtId="49" fontId="3" fillId="0" borderId="5"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5" fillId="0" borderId="12" xfId="0" applyNumberFormat="1" applyFont="1" applyBorder="1" applyAlignment="1">
      <alignment horizontal="justify" vertical="top" wrapText="1"/>
    </xf>
    <xf numFmtId="0" fontId="5" fillId="0" borderId="14" xfId="0" applyFont="1" applyBorder="1" applyAlignment="1">
      <alignment horizontal="center" wrapText="1"/>
    </xf>
    <xf numFmtId="49" fontId="5" fillId="0" borderId="12" xfId="0" applyNumberFormat="1" applyFont="1" applyBorder="1" applyAlignment="1">
      <alignment horizontal="center" vertical="center"/>
    </xf>
    <xf numFmtId="0" fontId="9" fillId="0" borderId="0" xfId="0" applyFont="1" applyAlignment="1">
      <alignment horizontal="center" wrapText="1"/>
    </xf>
    <xf numFmtId="0" fontId="7" fillId="0" borderId="0" xfId="0" applyFont="1" applyAlignment="1">
      <alignment horizontal="center" wrapText="1"/>
    </xf>
    <xf numFmtId="0" fontId="11" fillId="0" borderId="22" xfId="0" applyFont="1" applyBorder="1" applyAlignment="1">
      <alignment horizontal="center" vertical="top" wrapText="1"/>
    </xf>
    <xf numFmtId="164" fontId="5" fillId="0" borderId="12" xfId="0" applyNumberFormat="1" applyFont="1" applyBorder="1" applyAlignment="1">
      <alignment horizontal="center" vertical="top"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7" fillId="0" borderId="0" xfId="0" applyFont="1" applyAlignment="1">
      <alignment horizont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12" xfId="1" applyFont="1" applyBorder="1" applyAlignment="1">
      <alignment horizontal="center"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0" xfId="0"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5" fillId="0" borderId="19" xfId="0" applyFont="1" applyBorder="1" applyAlignment="1">
      <alignment horizontal="center" wrapText="1"/>
    </xf>
    <xf numFmtId="0" fontId="3" fillId="0" borderId="12"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0" xfId="0" applyFont="1" applyFill="1" applyAlignment="1">
      <alignment horizontal="center"/>
    </xf>
    <xf numFmtId="0" fontId="5" fillId="0" borderId="0" xfId="0" applyFont="1" applyFill="1" applyAlignment="1">
      <alignment horizont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1" fillId="0" borderId="14" xfId="0" applyFont="1" applyBorder="1" applyAlignment="1">
      <alignment horizontal="center"/>
    </xf>
    <xf numFmtId="0" fontId="6" fillId="0" borderId="13" xfId="0" applyFont="1" applyBorder="1" applyAlignment="1">
      <alignment horizontal="center"/>
    </xf>
    <xf numFmtId="0" fontId="6" fillId="0" borderId="15" xfId="0" applyFont="1" applyBorder="1" applyAlignment="1">
      <alignment horizontal="center"/>
    </xf>
    <xf numFmtId="0" fontId="9" fillId="0" borderId="20" xfId="0" applyFont="1" applyBorder="1" applyAlignment="1">
      <alignment horizontal="center" vertical="center" wrapText="1"/>
    </xf>
  </cellXfs>
  <cellStyles count="3">
    <cellStyle name="Обычный" xfId="0" builtinId="0"/>
    <cellStyle name="Обычный 2"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O322"/>
  <sheetViews>
    <sheetView tabSelected="1" zoomScale="74" zoomScaleNormal="74" workbookViewId="0">
      <selection activeCell="O6" sqref="O6"/>
    </sheetView>
  </sheetViews>
  <sheetFormatPr defaultRowHeight="18.75"/>
  <cols>
    <col min="1" max="1" width="9.140625" style="2"/>
    <col min="2" max="2" width="36.5703125" style="9" customWidth="1"/>
    <col min="3" max="6" width="17" style="9" customWidth="1"/>
    <col min="7" max="12" width="17" style="8" customWidth="1"/>
    <col min="13" max="13" width="12.42578125" style="8" customWidth="1"/>
    <col min="14" max="14" width="9.140625" style="5"/>
    <col min="15" max="15" width="11.7109375" style="5" bestFit="1" customWidth="1"/>
    <col min="16" max="16384" width="9.140625" style="5"/>
  </cols>
  <sheetData>
    <row r="2" spans="1:13" ht="45" customHeight="1">
      <c r="B2" s="136" t="s">
        <v>341</v>
      </c>
      <c r="C2" s="136"/>
      <c r="D2" s="136"/>
      <c r="E2" s="136"/>
      <c r="F2" s="136"/>
      <c r="G2" s="136"/>
      <c r="H2" s="136"/>
      <c r="I2" s="136"/>
      <c r="J2" s="136"/>
      <c r="K2" s="136"/>
      <c r="L2" s="136"/>
      <c r="M2" s="136"/>
    </row>
    <row r="3" spans="1:13" ht="21" customHeight="1">
      <c r="B3" s="12"/>
      <c r="C3" s="12"/>
      <c r="D3" s="12"/>
      <c r="E3" s="12"/>
      <c r="F3" s="12"/>
      <c r="G3" s="7"/>
      <c r="H3" s="7"/>
      <c r="I3" s="7"/>
      <c r="J3" s="7"/>
      <c r="K3" s="7"/>
      <c r="L3" s="7"/>
      <c r="M3" s="7"/>
    </row>
    <row r="4" spans="1:13" ht="21" customHeight="1">
      <c r="B4" s="12"/>
      <c r="C4" s="12"/>
      <c r="D4" s="137" t="s">
        <v>109</v>
      </c>
      <c r="E4" s="137"/>
      <c r="F4" s="137"/>
      <c r="G4" s="137"/>
      <c r="H4" s="7"/>
      <c r="I4" s="7"/>
      <c r="J4" s="7"/>
      <c r="K4" s="7"/>
      <c r="L4" s="7"/>
      <c r="M4" s="7"/>
    </row>
    <row r="5" spans="1:13" ht="22.5" customHeight="1">
      <c r="B5" s="12"/>
      <c r="C5" s="12"/>
      <c r="D5" s="136"/>
      <c r="E5" s="136"/>
      <c r="F5" s="136"/>
      <c r="G5" s="136"/>
      <c r="H5" s="7"/>
      <c r="I5" s="7"/>
      <c r="J5" s="7"/>
      <c r="K5" s="7"/>
      <c r="L5" s="7"/>
      <c r="M5" s="7"/>
    </row>
    <row r="6" spans="1:13" ht="22.5" customHeight="1">
      <c r="A6" s="13" t="s">
        <v>111</v>
      </c>
      <c r="B6" s="129" t="s">
        <v>112</v>
      </c>
      <c r="C6" s="129"/>
      <c r="D6" s="129"/>
      <c r="E6" s="129"/>
      <c r="F6" s="129"/>
      <c r="G6" s="129"/>
      <c r="H6" s="129"/>
      <c r="I6" s="129"/>
      <c r="J6" s="129" t="s">
        <v>113</v>
      </c>
      <c r="K6" s="129"/>
      <c r="L6" s="7"/>
      <c r="M6" s="7"/>
    </row>
    <row r="7" spans="1:13" ht="24.95" customHeight="1">
      <c r="A7" s="13" t="s">
        <v>110</v>
      </c>
      <c r="B7" s="129" t="s">
        <v>276</v>
      </c>
      <c r="C7" s="129"/>
      <c r="D7" s="129"/>
      <c r="E7" s="129"/>
      <c r="F7" s="129"/>
      <c r="G7" s="129"/>
      <c r="H7" s="129"/>
      <c r="I7" s="129"/>
      <c r="J7" s="128" t="s">
        <v>164</v>
      </c>
      <c r="K7" s="128"/>
      <c r="L7" s="7"/>
      <c r="M7" s="7"/>
    </row>
    <row r="8" spans="1:13" ht="24.95" customHeight="1">
      <c r="A8" s="13" t="s">
        <v>46</v>
      </c>
      <c r="B8" s="129" t="s">
        <v>275</v>
      </c>
      <c r="C8" s="129"/>
      <c r="D8" s="129"/>
      <c r="E8" s="129"/>
      <c r="F8" s="129"/>
      <c r="G8" s="129"/>
      <c r="H8" s="129"/>
      <c r="I8" s="129"/>
      <c r="J8" s="128" t="s">
        <v>163</v>
      </c>
      <c r="K8" s="128"/>
      <c r="L8" s="7"/>
      <c r="M8" s="7"/>
    </row>
    <row r="9" spans="1:13" ht="24.95" customHeight="1">
      <c r="A9" s="13" t="s">
        <v>47</v>
      </c>
      <c r="B9" s="129" t="s">
        <v>155</v>
      </c>
      <c r="C9" s="129"/>
      <c r="D9" s="129"/>
      <c r="E9" s="129"/>
      <c r="F9" s="129"/>
      <c r="G9" s="129"/>
      <c r="H9" s="129"/>
      <c r="I9" s="129"/>
      <c r="J9" s="128" t="s">
        <v>165</v>
      </c>
      <c r="K9" s="128"/>
      <c r="L9" s="7"/>
      <c r="M9" s="7"/>
    </row>
    <row r="10" spans="1:13" ht="24.95" customHeight="1">
      <c r="A10" s="13" t="s">
        <v>48</v>
      </c>
      <c r="B10" s="129" t="s">
        <v>156</v>
      </c>
      <c r="C10" s="129"/>
      <c r="D10" s="129"/>
      <c r="E10" s="129"/>
      <c r="F10" s="129"/>
      <c r="G10" s="129"/>
      <c r="H10" s="129"/>
      <c r="I10" s="129"/>
      <c r="J10" s="128" t="s">
        <v>257</v>
      </c>
      <c r="K10" s="128"/>
      <c r="L10" s="7"/>
      <c r="M10" s="7"/>
    </row>
    <row r="11" spans="1:13" ht="45.95" customHeight="1">
      <c r="A11" s="13" t="s">
        <v>49</v>
      </c>
      <c r="B11" s="129" t="s">
        <v>226</v>
      </c>
      <c r="C11" s="129"/>
      <c r="D11" s="129"/>
      <c r="E11" s="129"/>
      <c r="F11" s="129"/>
      <c r="G11" s="129"/>
      <c r="H11" s="129"/>
      <c r="I11" s="129"/>
      <c r="J11" s="128" t="s">
        <v>227</v>
      </c>
      <c r="K11" s="128"/>
      <c r="L11" s="7"/>
      <c r="M11" s="7"/>
    </row>
    <row r="12" spans="1:13" ht="45.95" customHeight="1">
      <c r="A12" s="13" t="s">
        <v>55</v>
      </c>
      <c r="B12" s="129" t="s">
        <v>274</v>
      </c>
      <c r="C12" s="129"/>
      <c r="D12" s="129"/>
      <c r="E12" s="129"/>
      <c r="F12" s="129"/>
      <c r="G12" s="129"/>
      <c r="H12" s="129"/>
      <c r="I12" s="129"/>
      <c r="J12" s="128" t="s">
        <v>167</v>
      </c>
      <c r="K12" s="128"/>
      <c r="L12" s="7"/>
      <c r="M12" s="7"/>
    </row>
    <row r="13" spans="1:13" ht="45.95" customHeight="1">
      <c r="A13" s="13" t="s">
        <v>114</v>
      </c>
      <c r="B13" s="129" t="s">
        <v>159</v>
      </c>
      <c r="C13" s="129"/>
      <c r="D13" s="129"/>
      <c r="E13" s="129"/>
      <c r="F13" s="129"/>
      <c r="G13" s="129"/>
      <c r="H13" s="129"/>
      <c r="I13" s="129"/>
      <c r="J13" s="128" t="s">
        <v>168</v>
      </c>
      <c r="K13" s="128"/>
      <c r="L13" s="7"/>
      <c r="M13" s="7"/>
    </row>
    <row r="14" spans="1:13" ht="45.95" customHeight="1">
      <c r="A14" s="13" t="s">
        <v>115</v>
      </c>
      <c r="B14" s="129" t="s">
        <v>160</v>
      </c>
      <c r="C14" s="129"/>
      <c r="D14" s="129"/>
      <c r="E14" s="129"/>
      <c r="F14" s="129"/>
      <c r="G14" s="129"/>
      <c r="H14" s="129"/>
      <c r="I14" s="129"/>
      <c r="J14" s="128" t="s">
        <v>169</v>
      </c>
      <c r="K14" s="128"/>
      <c r="L14" s="7"/>
      <c r="M14" s="7"/>
    </row>
    <row r="15" spans="1:13" ht="45.95" customHeight="1">
      <c r="A15" s="13" t="s">
        <v>60</v>
      </c>
      <c r="B15" s="129" t="s">
        <v>161</v>
      </c>
      <c r="C15" s="129"/>
      <c r="D15" s="129"/>
      <c r="E15" s="129"/>
      <c r="F15" s="129"/>
      <c r="G15" s="129"/>
      <c r="H15" s="129"/>
      <c r="I15" s="129"/>
      <c r="J15" s="128" t="s">
        <v>170</v>
      </c>
      <c r="K15" s="128"/>
      <c r="L15" s="7"/>
      <c r="M15" s="7"/>
    </row>
    <row r="16" spans="1:13" ht="45.95" customHeight="1">
      <c r="A16" s="13" t="s">
        <v>116</v>
      </c>
      <c r="B16" s="129" t="s">
        <v>162</v>
      </c>
      <c r="C16" s="129"/>
      <c r="D16" s="129"/>
      <c r="E16" s="129"/>
      <c r="F16" s="129"/>
      <c r="G16" s="129"/>
      <c r="H16" s="129"/>
      <c r="I16" s="129"/>
      <c r="J16" s="128" t="s">
        <v>171</v>
      </c>
      <c r="K16" s="128"/>
      <c r="L16" s="7"/>
      <c r="M16" s="7"/>
    </row>
    <row r="17" spans="1:13" ht="45.95" customHeight="1">
      <c r="A17" s="13" t="s">
        <v>117</v>
      </c>
      <c r="B17" s="129" t="s">
        <v>166</v>
      </c>
      <c r="C17" s="129"/>
      <c r="D17" s="129"/>
      <c r="E17" s="129"/>
      <c r="F17" s="129"/>
      <c r="G17" s="129"/>
      <c r="H17" s="129"/>
      <c r="I17" s="129"/>
      <c r="J17" s="128" t="s">
        <v>172</v>
      </c>
      <c r="K17" s="128"/>
      <c r="L17" s="7"/>
      <c r="M17" s="7"/>
    </row>
    <row r="18" spans="1:13" ht="45.95" customHeight="1">
      <c r="A18" s="13" t="s">
        <v>118</v>
      </c>
      <c r="B18" s="129" t="s">
        <v>173</v>
      </c>
      <c r="C18" s="129"/>
      <c r="D18" s="129"/>
      <c r="E18" s="129"/>
      <c r="F18" s="129"/>
      <c r="G18" s="129"/>
      <c r="H18" s="129"/>
      <c r="I18" s="129"/>
      <c r="J18" s="128" t="s">
        <v>174</v>
      </c>
      <c r="K18" s="128"/>
      <c r="L18" s="7"/>
      <c r="M18" s="7"/>
    </row>
    <row r="19" spans="1:13" ht="45.95" customHeight="1">
      <c r="A19" s="13" t="s">
        <v>119</v>
      </c>
      <c r="B19" s="129" t="s">
        <v>175</v>
      </c>
      <c r="C19" s="129"/>
      <c r="D19" s="129"/>
      <c r="E19" s="129"/>
      <c r="F19" s="129"/>
      <c r="G19" s="129"/>
      <c r="H19" s="129"/>
      <c r="I19" s="129"/>
      <c r="J19" s="128" t="s">
        <v>176</v>
      </c>
      <c r="K19" s="128"/>
      <c r="L19" s="7"/>
      <c r="M19" s="7"/>
    </row>
    <row r="20" spans="1:13" ht="45.95" customHeight="1">
      <c r="A20" s="13" t="s">
        <v>67</v>
      </c>
      <c r="B20" s="129" t="s">
        <v>177</v>
      </c>
      <c r="C20" s="129"/>
      <c r="D20" s="129"/>
      <c r="E20" s="129"/>
      <c r="F20" s="129"/>
      <c r="G20" s="129"/>
      <c r="H20" s="129"/>
      <c r="I20" s="129"/>
      <c r="J20" s="128" t="s">
        <v>178</v>
      </c>
      <c r="K20" s="128"/>
      <c r="L20" s="7"/>
      <c r="M20" s="7"/>
    </row>
    <row r="21" spans="1:13" ht="45.95" customHeight="1">
      <c r="A21" s="13" t="s">
        <v>70</v>
      </c>
      <c r="B21" s="129" t="s">
        <v>179</v>
      </c>
      <c r="C21" s="129"/>
      <c r="D21" s="129"/>
      <c r="E21" s="129"/>
      <c r="F21" s="129"/>
      <c r="G21" s="129"/>
      <c r="H21" s="129"/>
      <c r="I21" s="129"/>
      <c r="J21" s="128" t="s">
        <v>180</v>
      </c>
      <c r="K21" s="128"/>
      <c r="L21" s="7"/>
      <c r="M21" s="7"/>
    </row>
    <row r="22" spans="1:13" ht="45.95" customHeight="1">
      <c r="A22" s="13" t="s">
        <v>120</v>
      </c>
      <c r="B22" s="129" t="s">
        <v>181</v>
      </c>
      <c r="C22" s="129"/>
      <c r="D22" s="129"/>
      <c r="E22" s="129"/>
      <c r="F22" s="129"/>
      <c r="G22" s="129"/>
      <c r="H22" s="129"/>
      <c r="I22" s="129"/>
      <c r="J22" s="128" t="s">
        <v>182</v>
      </c>
      <c r="K22" s="128"/>
      <c r="L22" s="7"/>
      <c r="M22" s="7"/>
    </row>
    <row r="23" spans="1:13" ht="45.95" customHeight="1">
      <c r="A23" s="13" t="s">
        <v>72</v>
      </c>
      <c r="B23" s="129" t="s">
        <v>183</v>
      </c>
      <c r="C23" s="129"/>
      <c r="D23" s="129"/>
      <c r="E23" s="129"/>
      <c r="F23" s="129"/>
      <c r="G23" s="129"/>
      <c r="H23" s="129"/>
      <c r="I23" s="129"/>
      <c r="J23" s="128" t="s">
        <v>184</v>
      </c>
      <c r="K23" s="128"/>
      <c r="L23" s="7"/>
      <c r="M23" s="7"/>
    </row>
    <row r="24" spans="1:13" ht="45.95" customHeight="1">
      <c r="A24" s="13" t="s">
        <v>94</v>
      </c>
      <c r="B24" s="129" t="s">
        <v>185</v>
      </c>
      <c r="C24" s="129"/>
      <c r="D24" s="129"/>
      <c r="E24" s="129"/>
      <c r="F24" s="129"/>
      <c r="G24" s="129"/>
      <c r="H24" s="129"/>
      <c r="I24" s="129"/>
      <c r="J24" s="128" t="s">
        <v>186</v>
      </c>
      <c r="K24" s="128"/>
      <c r="L24" s="7"/>
      <c r="M24" s="7"/>
    </row>
    <row r="25" spans="1:13" ht="45.95" customHeight="1">
      <c r="A25" s="13" t="s">
        <v>73</v>
      </c>
      <c r="B25" s="129" t="s">
        <v>187</v>
      </c>
      <c r="C25" s="129"/>
      <c r="D25" s="129"/>
      <c r="E25" s="129"/>
      <c r="F25" s="129"/>
      <c r="G25" s="129"/>
      <c r="H25" s="129"/>
      <c r="I25" s="129"/>
      <c r="J25" s="128" t="s">
        <v>188</v>
      </c>
      <c r="K25" s="128"/>
      <c r="L25" s="7"/>
      <c r="M25" s="7"/>
    </row>
    <row r="26" spans="1:13" ht="45.95" customHeight="1">
      <c r="A26" s="13" t="s">
        <v>74</v>
      </c>
      <c r="B26" s="129" t="s">
        <v>189</v>
      </c>
      <c r="C26" s="129"/>
      <c r="D26" s="129"/>
      <c r="E26" s="129"/>
      <c r="F26" s="129"/>
      <c r="G26" s="129"/>
      <c r="H26" s="129"/>
      <c r="I26" s="129"/>
      <c r="J26" s="128" t="s">
        <v>190</v>
      </c>
      <c r="K26" s="128"/>
      <c r="L26" s="7"/>
      <c r="M26" s="7"/>
    </row>
    <row r="27" spans="1:13" ht="45.95" customHeight="1">
      <c r="A27" s="13" t="s">
        <v>76</v>
      </c>
      <c r="B27" s="129" t="s">
        <v>191</v>
      </c>
      <c r="C27" s="129"/>
      <c r="D27" s="129"/>
      <c r="E27" s="129"/>
      <c r="F27" s="129"/>
      <c r="G27" s="129"/>
      <c r="H27" s="129"/>
      <c r="I27" s="129"/>
      <c r="J27" s="128" t="s">
        <v>192</v>
      </c>
      <c r="K27" s="128"/>
      <c r="L27" s="7"/>
      <c r="M27" s="7"/>
    </row>
    <row r="28" spans="1:13" ht="45.95" customHeight="1">
      <c r="A28" s="13" t="s">
        <v>78</v>
      </c>
      <c r="B28" s="129" t="s">
        <v>193</v>
      </c>
      <c r="C28" s="129"/>
      <c r="D28" s="129"/>
      <c r="E28" s="129"/>
      <c r="F28" s="129"/>
      <c r="G28" s="129"/>
      <c r="H28" s="129"/>
      <c r="I28" s="129"/>
      <c r="J28" s="128" t="s">
        <v>194</v>
      </c>
      <c r="K28" s="128"/>
      <c r="L28" s="7"/>
      <c r="M28" s="7"/>
    </row>
    <row r="29" spans="1:13" ht="45.95" customHeight="1">
      <c r="A29" s="13" t="s">
        <v>80</v>
      </c>
      <c r="B29" s="129" t="s">
        <v>195</v>
      </c>
      <c r="C29" s="129"/>
      <c r="D29" s="129"/>
      <c r="E29" s="129"/>
      <c r="F29" s="129"/>
      <c r="G29" s="129"/>
      <c r="H29" s="129"/>
      <c r="I29" s="129"/>
      <c r="J29" s="128" t="s">
        <v>196</v>
      </c>
      <c r="K29" s="128"/>
      <c r="L29" s="7"/>
      <c r="M29" s="7"/>
    </row>
    <row r="30" spans="1:13" ht="45.95" customHeight="1">
      <c r="A30" s="13" t="s">
        <v>105</v>
      </c>
      <c r="B30" s="129" t="s">
        <v>197</v>
      </c>
      <c r="C30" s="129"/>
      <c r="D30" s="129"/>
      <c r="E30" s="129"/>
      <c r="F30" s="129"/>
      <c r="G30" s="129"/>
      <c r="H30" s="129"/>
      <c r="I30" s="129"/>
      <c r="J30" s="128" t="s">
        <v>198</v>
      </c>
      <c r="K30" s="128"/>
      <c r="L30" s="7"/>
      <c r="M30" s="7"/>
    </row>
    <row r="31" spans="1:13" ht="45.95" customHeight="1">
      <c r="A31" s="13" t="s">
        <v>107</v>
      </c>
      <c r="B31" s="129" t="s">
        <v>199</v>
      </c>
      <c r="C31" s="129"/>
      <c r="D31" s="129"/>
      <c r="E31" s="129"/>
      <c r="F31" s="129"/>
      <c r="G31" s="129"/>
      <c r="H31" s="129"/>
      <c r="I31" s="129"/>
      <c r="J31" s="128" t="s">
        <v>200</v>
      </c>
      <c r="K31" s="128"/>
      <c r="L31" s="7"/>
      <c r="M31" s="7"/>
    </row>
    <row r="32" spans="1:13" ht="45.95" customHeight="1">
      <c r="A32" s="13" t="s">
        <v>121</v>
      </c>
      <c r="B32" s="129" t="s">
        <v>201</v>
      </c>
      <c r="C32" s="129"/>
      <c r="D32" s="129"/>
      <c r="E32" s="129"/>
      <c r="F32" s="129"/>
      <c r="G32" s="129"/>
      <c r="H32" s="129"/>
      <c r="I32" s="129"/>
      <c r="J32" s="128" t="s">
        <v>202</v>
      </c>
      <c r="K32" s="128"/>
      <c r="L32" s="7"/>
      <c r="M32" s="7"/>
    </row>
    <row r="33" spans="1:13" ht="45.95" customHeight="1">
      <c r="A33" s="13" t="s">
        <v>122</v>
      </c>
      <c r="B33" s="129" t="s">
        <v>203</v>
      </c>
      <c r="C33" s="129"/>
      <c r="D33" s="129"/>
      <c r="E33" s="129"/>
      <c r="F33" s="129"/>
      <c r="G33" s="129"/>
      <c r="H33" s="129"/>
      <c r="I33" s="129"/>
      <c r="J33" s="128" t="s">
        <v>204</v>
      </c>
      <c r="K33" s="128"/>
      <c r="L33" s="7"/>
      <c r="M33" s="7"/>
    </row>
    <row r="34" spans="1:13" ht="45.95" customHeight="1">
      <c r="A34" s="13" t="s">
        <v>123</v>
      </c>
      <c r="B34" s="129" t="s">
        <v>205</v>
      </c>
      <c r="C34" s="129"/>
      <c r="D34" s="129"/>
      <c r="E34" s="129"/>
      <c r="F34" s="129"/>
      <c r="G34" s="129"/>
      <c r="H34" s="129"/>
      <c r="I34" s="129"/>
      <c r="J34" s="128" t="s">
        <v>206</v>
      </c>
      <c r="K34" s="128"/>
      <c r="L34" s="7"/>
      <c r="M34" s="7"/>
    </row>
    <row r="35" spans="1:13" ht="45.95" customHeight="1">
      <c r="A35" s="13" t="s">
        <v>124</v>
      </c>
      <c r="B35" s="129" t="s">
        <v>207</v>
      </c>
      <c r="C35" s="129"/>
      <c r="D35" s="129"/>
      <c r="E35" s="129"/>
      <c r="F35" s="129"/>
      <c r="G35" s="129"/>
      <c r="H35" s="129"/>
      <c r="I35" s="129"/>
      <c r="J35" s="128" t="s">
        <v>208</v>
      </c>
      <c r="K35" s="128"/>
      <c r="L35" s="7"/>
      <c r="M35" s="7"/>
    </row>
    <row r="36" spans="1:13" ht="45.95" customHeight="1">
      <c r="A36" s="13" t="s">
        <v>125</v>
      </c>
      <c r="B36" s="129" t="s">
        <v>209</v>
      </c>
      <c r="C36" s="129"/>
      <c r="D36" s="129"/>
      <c r="E36" s="129"/>
      <c r="F36" s="129"/>
      <c r="G36" s="129"/>
      <c r="H36" s="129"/>
      <c r="I36" s="129"/>
      <c r="J36" s="128" t="s">
        <v>210</v>
      </c>
      <c r="K36" s="128"/>
      <c r="L36" s="7"/>
      <c r="M36" s="7"/>
    </row>
    <row r="37" spans="1:13" ht="45.95" customHeight="1">
      <c r="A37" s="13" t="s">
        <v>126</v>
      </c>
      <c r="B37" s="129" t="s">
        <v>211</v>
      </c>
      <c r="C37" s="129"/>
      <c r="D37" s="129"/>
      <c r="E37" s="129"/>
      <c r="F37" s="129"/>
      <c r="G37" s="129"/>
      <c r="H37" s="129"/>
      <c r="I37" s="129"/>
      <c r="J37" s="128" t="s">
        <v>212</v>
      </c>
      <c r="K37" s="128"/>
      <c r="L37" s="7"/>
      <c r="M37" s="7"/>
    </row>
    <row r="38" spans="1:13" ht="45.95" customHeight="1">
      <c r="A38" s="13" t="s">
        <v>127</v>
      </c>
      <c r="B38" s="129" t="s">
        <v>213</v>
      </c>
      <c r="C38" s="129"/>
      <c r="D38" s="129"/>
      <c r="E38" s="129"/>
      <c r="F38" s="129"/>
      <c r="G38" s="129"/>
      <c r="H38" s="129"/>
      <c r="I38" s="129"/>
      <c r="J38" s="128" t="s">
        <v>214</v>
      </c>
      <c r="K38" s="128"/>
      <c r="L38" s="7"/>
      <c r="M38" s="7"/>
    </row>
    <row r="39" spans="1:13" ht="45.95" customHeight="1">
      <c r="A39" s="13" t="s">
        <v>128</v>
      </c>
      <c r="B39" s="129" t="s">
        <v>215</v>
      </c>
      <c r="C39" s="129"/>
      <c r="D39" s="129"/>
      <c r="E39" s="129"/>
      <c r="F39" s="129"/>
      <c r="G39" s="129"/>
      <c r="H39" s="129"/>
      <c r="I39" s="129"/>
      <c r="J39" s="128" t="s">
        <v>216</v>
      </c>
      <c r="K39" s="128"/>
      <c r="L39" s="7"/>
      <c r="M39" s="7"/>
    </row>
    <row r="40" spans="1:13" ht="45.95" customHeight="1">
      <c r="A40" s="13" t="s">
        <v>129</v>
      </c>
      <c r="B40" s="129" t="s">
        <v>217</v>
      </c>
      <c r="C40" s="129"/>
      <c r="D40" s="129"/>
      <c r="E40" s="129"/>
      <c r="F40" s="129"/>
      <c r="G40" s="129"/>
      <c r="H40" s="129"/>
      <c r="I40" s="129"/>
      <c r="J40" s="128" t="s">
        <v>218</v>
      </c>
      <c r="K40" s="128"/>
      <c r="L40" s="7"/>
      <c r="M40" s="7"/>
    </row>
    <row r="41" spans="1:13" ht="45.95" customHeight="1">
      <c r="A41" s="13" t="s">
        <v>130</v>
      </c>
      <c r="B41" s="129" t="s">
        <v>219</v>
      </c>
      <c r="C41" s="129"/>
      <c r="D41" s="129"/>
      <c r="E41" s="129"/>
      <c r="F41" s="129"/>
      <c r="G41" s="129"/>
      <c r="H41" s="129"/>
      <c r="I41" s="129"/>
      <c r="J41" s="128" t="s">
        <v>220</v>
      </c>
      <c r="K41" s="128"/>
      <c r="L41" s="7"/>
      <c r="M41" s="7"/>
    </row>
    <row r="42" spans="1:13" ht="45.95" customHeight="1">
      <c r="A42" s="13" t="s">
        <v>131</v>
      </c>
      <c r="B42" s="129" t="s">
        <v>323</v>
      </c>
      <c r="C42" s="129"/>
      <c r="D42" s="129"/>
      <c r="E42" s="129"/>
      <c r="F42" s="129"/>
      <c r="G42" s="129"/>
      <c r="H42" s="129"/>
      <c r="I42" s="129"/>
      <c r="J42" s="128" t="s">
        <v>221</v>
      </c>
      <c r="K42" s="128"/>
      <c r="L42" s="7"/>
      <c r="M42" s="7"/>
    </row>
    <row r="43" spans="1:13" ht="45.95" customHeight="1">
      <c r="A43" s="13" t="s">
        <v>132</v>
      </c>
      <c r="B43" s="129" t="s">
        <v>324</v>
      </c>
      <c r="C43" s="129"/>
      <c r="D43" s="129"/>
      <c r="E43" s="129"/>
      <c r="F43" s="129"/>
      <c r="G43" s="129"/>
      <c r="H43" s="129"/>
      <c r="I43" s="129"/>
      <c r="J43" s="128" t="s">
        <v>222</v>
      </c>
      <c r="K43" s="128"/>
      <c r="L43" s="7"/>
      <c r="M43" s="7"/>
    </row>
    <row r="44" spans="1:13" ht="45.95" customHeight="1">
      <c r="A44" s="13" t="s">
        <v>133</v>
      </c>
      <c r="B44" s="129" t="s">
        <v>325</v>
      </c>
      <c r="C44" s="129"/>
      <c r="D44" s="129"/>
      <c r="E44" s="129"/>
      <c r="F44" s="129"/>
      <c r="G44" s="129"/>
      <c r="H44" s="129"/>
      <c r="I44" s="129"/>
      <c r="J44" s="128" t="s">
        <v>223</v>
      </c>
      <c r="K44" s="128"/>
      <c r="L44" s="7"/>
      <c r="M44" s="7"/>
    </row>
    <row r="45" spans="1:13" ht="45.95" customHeight="1">
      <c r="A45" s="13" t="s">
        <v>134</v>
      </c>
      <c r="B45" s="129" t="s">
        <v>326</v>
      </c>
      <c r="C45" s="129"/>
      <c r="D45" s="129"/>
      <c r="E45" s="129"/>
      <c r="F45" s="129"/>
      <c r="G45" s="129"/>
      <c r="H45" s="129"/>
      <c r="I45" s="129"/>
      <c r="J45" s="128" t="s">
        <v>224</v>
      </c>
      <c r="K45" s="128"/>
      <c r="L45" s="7"/>
      <c r="M45" s="7"/>
    </row>
    <row r="46" spans="1:13" ht="45.95" customHeight="1">
      <c r="A46" s="13" t="s">
        <v>135</v>
      </c>
      <c r="B46" s="129" t="s">
        <v>327</v>
      </c>
      <c r="C46" s="129"/>
      <c r="D46" s="129"/>
      <c r="E46" s="129"/>
      <c r="F46" s="129"/>
      <c r="G46" s="129"/>
      <c r="H46" s="129"/>
      <c r="I46" s="129"/>
      <c r="J46" s="128" t="s">
        <v>225</v>
      </c>
      <c r="K46" s="128"/>
      <c r="L46" s="7"/>
      <c r="M46" s="7"/>
    </row>
    <row r="47" spans="1:13" ht="24.95" customHeight="1">
      <c r="A47" s="13" t="s">
        <v>136</v>
      </c>
      <c r="B47" s="129" t="s">
        <v>228</v>
      </c>
      <c r="C47" s="129"/>
      <c r="D47" s="129"/>
      <c r="E47" s="129"/>
      <c r="F47" s="129"/>
      <c r="G47" s="129"/>
      <c r="H47" s="129"/>
      <c r="I47" s="129"/>
      <c r="J47" s="128" t="s">
        <v>229</v>
      </c>
      <c r="K47" s="128"/>
      <c r="L47" s="7"/>
      <c r="M47" s="7"/>
    </row>
    <row r="48" spans="1:13" ht="45.95" customHeight="1">
      <c r="A48" s="13" t="s">
        <v>137</v>
      </c>
      <c r="B48" s="129" t="s">
        <v>230</v>
      </c>
      <c r="C48" s="129"/>
      <c r="D48" s="129"/>
      <c r="E48" s="129"/>
      <c r="F48" s="129"/>
      <c r="G48" s="129"/>
      <c r="H48" s="129"/>
      <c r="I48" s="129"/>
      <c r="J48" s="128" t="s">
        <v>231</v>
      </c>
      <c r="K48" s="128"/>
      <c r="L48" s="7"/>
      <c r="M48" s="7"/>
    </row>
    <row r="49" spans="1:13" ht="45.95" customHeight="1">
      <c r="A49" s="13" t="s">
        <v>138</v>
      </c>
      <c r="B49" s="129" t="s">
        <v>232</v>
      </c>
      <c r="C49" s="129"/>
      <c r="D49" s="129"/>
      <c r="E49" s="129"/>
      <c r="F49" s="129"/>
      <c r="G49" s="129"/>
      <c r="H49" s="129"/>
      <c r="I49" s="129"/>
      <c r="J49" s="128" t="s">
        <v>233</v>
      </c>
      <c r="K49" s="128"/>
      <c r="L49" s="7"/>
      <c r="M49" s="7"/>
    </row>
    <row r="50" spans="1:13" ht="45.95" customHeight="1">
      <c r="A50" s="13" t="s">
        <v>139</v>
      </c>
      <c r="B50" s="129" t="s">
        <v>234</v>
      </c>
      <c r="C50" s="129"/>
      <c r="D50" s="129"/>
      <c r="E50" s="129"/>
      <c r="F50" s="129"/>
      <c r="G50" s="129"/>
      <c r="H50" s="129"/>
      <c r="I50" s="129"/>
      <c r="J50" s="128" t="s">
        <v>235</v>
      </c>
      <c r="K50" s="128"/>
      <c r="L50" s="7"/>
      <c r="M50" s="7"/>
    </row>
    <row r="51" spans="1:13" ht="63" customHeight="1">
      <c r="A51" s="13" t="s">
        <v>140</v>
      </c>
      <c r="B51" s="129" t="s">
        <v>273</v>
      </c>
      <c r="C51" s="129"/>
      <c r="D51" s="129"/>
      <c r="E51" s="129"/>
      <c r="F51" s="129"/>
      <c r="G51" s="129"/>
      <c r="H51" s="129"/>
      <c r="I51" s="129"/>
      <c r="J51" s="128" t="s">
        <v>236</v>
      </c>
      <c r="K51" s="128"/>
      <c r="L51" s="7"/>
      <c r="M51" s="7"/>
    </row>
    <row r="52" spans="1:13" ht="45.95" customHeight="1">
      <c r="A52" s="13" t="s">
        <v>141</v>
      </c>
      <c r="B52" s="129" t="s">
        <v>237</v>
      </c>
      <c r="C52" s="129"/>
      <c r="D52" s="129"/>
      <c r="E52" s="129"/>
      <c r="F52" s="129"/>
      <c r="G52" s="129"/>
      <c r="H52" s="129"/>
      <c r="I52" s="129"/>
      <c r="J52" s="128" t="s">
        <v>238</v>
      </c>
      <c r="K52" s="128"/>
      <c r="L52" s="7"/>
      <c r="M52" s="7"/>
    </row>
    <row r="53" spans="1:13" ht="45.95" customHeight="1">
      <c r="A53" s="13" t="s">
        <v>142</v>
      </c>
      <c r="B53" s="129" t="s">
        <v>239</v>
      </c>
      <c r="C53" s="129"/>
      <c r="D53" s="129"/>
      <c r="E53" s="129"/>
      <c r="F53" s="129"/>
      <c r="G53" s="129"/>
      <c r="H53" s="129"/>
      <c r="I53" s="129"/>
      <c r="J53" s="128" t="s">
        <v>240</v>
      </c>
      <c r="K53" s="128"/>
      <c r="L53" s="7"/>
      <c r="M53" s="7"/>
    </row>
    <row r="54" spans="1:13" ht="45.95" customHeight="1">
      <c r="A54" s="13" t="s">
        <v>143</v>
      </c>
      <c r="B54" s="129" t="s">
        <v>241</v>
      </c>
      <c r="C54" s="129"/>
      <c r="D54" s="129"/>
      <c r="E54" s="129"/>
      <c r="F54" s="129"/>
      <c r="G54" s="129"/>
      <c r="H54" s="129"/>
      <c r="I54" s="129"/>
      <c r="J54" s="128" t="s">
        <v>242</v>
      </c>
      <c r="K54" s="128"/>
      <c r="L54" s="7"/>
      <c r="M54" s="7"/>
    </row>
    <row r="55" spans="1:13" ht="45.95" customHeight="1">
      <c r="A55" s="13" t="s">
        <v>144</v>
      </c>
      <c r="B55" s="129" t="s">
        <v>243</v>
      </c>
      <c r="C55" s="129"/>
      <c r="D55" s="129"/>
      <c r="E55" s="129"/>
      <c r="F55" s="129"/>
      <c r="G55" s="129"/>
      <c r="H55" s="129"/>
      <c r="I55" s="129"/>
      <c r="J55" s="128" t="s">
        <v>256</v>
      </c>
      <c r="K55" s="128"/>
      <c r="L55" s="7"/>
      <c r="M55" s="7"/>
    </row>
    <row r="56" spans="1:13" ht="45.95" customHeight="1">
      <c r="A56" s="13" t="s">
        <v>145</v>
      </c>
      <c r="B56" s="129" t="s">
        <v>244</v>
      </c>
      <c r="C56" s="129"/>
      <c r="D56" s="129"/>
      <c r="E56" s="129"/>
      <c r="F56" s="129"/>
      <c r="G56" s="129"/>
      <c r="H56" s="129"/>
      <c r="I56" s="129"/>
      <c r="J56" s="128" t="s">
        <v>247</v>
      </c>
      <c r="K56" s="128"/>
      <c r="L56" s="7"/>
      <c r="M56" s="7"/>
    </row>
    <row r="57" spans="1:13" ht="45.95" customHeight="1">
      <c r="A57" s="13" t="s">
        <v>146</v>
      </c>
      <c r="B57" s="129" t="s">
        <v>245</v>
      </c>
      <c r="C57" s="129"/>
      <c r="D57" s="129"/>
      <c r="E57" s="129"/>
      <c r="F57" s="129"/>
      <c r="G57" s="129"/>
      <c r="H57" s="129"/>
      <c r="I57" s="129"/>
      <c r="J57" s="128" t="s">
        <v>246</v>
      </c>
      <c r="K57" s="128"/>
      <c r="L57" s="7"/>
      <c r="M57" s="7"/>
    </row>
    <row r="58" spans="1:13" ht="45.95" customHeight="1">
      <c r="A58" s="13" t="s">
        <v>147</v>
      </c>
      <c r="B58" s="129" t="s">
        <v>248</v>
      </c>
      <c r="C58" s="129"/>
      <c r="D58" s="129"/>
      <c r="E58" s="129"/>
      <c r="F58" s="129"/>
      <c r="G58" s="129"/>
      <c r="H58" s="129"/>
      <c r="I58" s="129"/>
      <c r="J58" s="128" t="s">
        <v>249</v>
      </c>
      <c r="K58" s="128"/>
      <c r="L58" s="7"/>
      <c r="M58" s="7"/>
    </row>
    <row r="59" spans="1:13" ht="45.95" customHeight="1">
      <c r="A59" s="13" t="s">
        <v>148</v>
      </c>
      <c r="B59" s="129" t="s">
        <v>337</v>
      </c>
      <c r="C59" s="129"/>
      <c r="D59" s="129"/>
      <c r="E59" s="129"/>
      <c r="F59" s="129"/>
      <c r="G59" s="129"/>
      <c r="H59" s="129"/>
      <c r="I59" s="129"/>
      <c r="J59" s="128" t="s">
        <v>250</v>
      </c>
      <c r="K59" s="128"/>
      <c r="L59" s="7"/>
      <c r="M59" s="7"/>
    </row>
    <row r="60" spans="1:13" ht="48.75" customHeight="1">
      <c r="A60" s="13" t="s">
        <v>149</v>
      </c>
      <c r="B60" s="129" t="s">
        <v>338</v>
      </c>
      <c r="C60" s="129"/>
      <c r="D60" s="129"/>
      <c r="E60" s="129"/>
      <c r="F60" s="129"/>
      <c r="G60" s="129"/>
      <c r="H60" s="129"/>
      <c r="I60" s="129"/>
      <c r="J60" s="128" t="s">
        <v>251</v>
      </c>
      <c r="K60" s="128"/>
      <c r="L60" s="7"/>
      <c r="M60" s="7"/>
    </row>
    <row r="61" spans="1:13" ht="45" customHeight="1">
      <c r="A61" s="13" t="s">
        <v>150</v>
      </c>
      <c r="B61" s="129" t="s">
        <v>339</v>
      </c>
      <c r="C61" s="129"/>
      <c r="D61" s="129"/>
      <c r="E61" s="129"/>
      <c r="F61" s="129"/>
      <c r="G61" s="129"/>
      <c r="H61" s="129"/>
      <c r="I61" s="129"/>
      <c r="J61" s="128" t="s">
        <v>252</v>
      </c>
      <c r="K61" s="128"/>
      <c r="L61" s="7"/>
      <c r="M61" s="7"/>
    </row>
    <row r="62" spans="1:13" ht="39.75" customHeight="1">
      <c r="A62" s="13" t="s">
        <v>151</v>
      </c>
      <c r="B62" s="129" t="s">
        <v>340</v>
      </c>
      <c r="C62" s="129"/>
      <c r="D62" s="129"/>
      <c r="E62" s="129"/>
      <c r="F62" s="129"/>
      <c r="G62" s="129"/>
      <c r="H62" s="129"/>
      <c r="I62" s="129"/>
      <c r="J62" s="128">
        <v>265029340</v>
      </c>
      <c r="K62" s="128"/>
      <c r="L62" s="7"/>
      <c r="M62" s="7"/>
    </row>
    <row r="63" spans="1:13" ht="45.95" customHeight="1">
      <c r="A63" s="13" t="s">
        <v>152</v>
      </c>
      <c r="B63" s="129" t="s">
        <v>253</v>
      </c>
      <c r="C63" s="129"/>
      <c r="D63" s="129"/>
      <c r="E63" s="129"/>
      <c r="F63" s="129"/>
      <c r="G63" s="129"/>
      <c r="H63" s="129"/>
      <c r="I63" s="129"/>
      <c r="J63" s="128" t="s">
        <v>254</v>
      </c>
      <c r="K63" s="128"/>
      <c r="L63" s="7"/>
      <c r="M63" s="7"/>
    </row>
    <row r="64" spans="1:13" ht="45.95" customHeight="1">
      <c r="A64" s="13" t="s">
        <v>153</v>
      </c>
      <c r="B64" s="129" t="s">
        <v>342</v>
      </c>
      <c r="C64" s="129"/>
      <c r="D64" s="129"/>
      <c r="E64" s="129"/>
      <c r="F64" s="129"/>
      <c r="G64" s="129"/>
      <c r="H64" s="129"/>
      <c r="I64" s="129"/>
      <c r="J64" s="128" t="s">
        <v>255</v>
      </c>
      <c r="K64" s="128"/>
      <c r="L64" s="7"/>
      <c r="M64" s="7"/>
    </row>
    <row r="65" spans="1:13" ht="45.95" customHeight="1">
      <c r="A65" s="13" t="s">
        <v>154</v>
      </c>
      <c r="B65" s="129" t="s">
        <v>277</v>
      </c>
      <c r="C65" s="129"/>
      <c r="D65" s="129"/>
      <c r="E65" s="129"/>
      <c r="F65" s="129"/>
      <c r="G65" s="129"/>
      <c r="H65" s="129"/>
      <c r="I65" s="129"/>
      <c r="J65" s="128" t="s">
        <v>328</v>
      </c>
      <c r="K65" s="128"/>
      <c r="L65" s="7"/>
      <c r="M65" s="7"/>
    </row>
    <row r="66" spans="1:13" ht="45.95" customHeight="1">
      <c r="A66" s="13" t="s">
        <v>343</v>
      </c>
      <c r="B66" s="129" t="s">
        <v>344</v>
      </c>
      <c r="C66" s="129"/>
      <c r="D66" s="129"/>
      <c r="E66" s="129"/>
      <c r="F66" s="129"/>
      <c r="G66" s="129"/>
      <c r="H66" s="129"/>
      <c r="I66" s="129"/>
      <c r="J66" s="128" t="s">
        <v>345</v>
      </c>
      <c r="K66" s="128"/>
      <c r="L66" s="40"/>
      <c r="M66" s="40"/>
    </row>
    <row r="67" spans="1:13" ht="22.5" customHeight="1">
      <c r="B67" s="12"/>
      <c r="C67" s="12"/>
      <c r="D67" s="12"/>
      <c r="E67" s="12"/>
      <c r="F67" s="12"/>
      <c r="G67" s="7"/>
      <c r="H67" s="7"/>
      <c r="I67" s="7"/>
      <c r="J67" s="7"/>
      <c r="K67" s="7"/>
      <c r="L67" s="7"/>
      <c r="M67" s="7"/>
    </row>
    <row r="68" spans="1:13" ht="19.5" thickBot="1">
      <c r="A68" s="146" t="s">
        <v>92</v>
      </c>
      <c r="B68" s="146"/>
      <c r="C68" s="146"/>
      <c r="D68" s="146"/>
      <c r="E68" s="146"/>
      <c r="F68" s="146"/>
      <c r="G68" s="146"/>
      <c r="H68" s="146"/>
      <c r="I68" s="146"/>
      <c r="J68" s="146"/>
      <c r="K68" s="146"/>
      <c r="L68" s="146"/>
    </row>
    <row r="69" spans="1:13" customFormat="1" ht="15.75" customHeight="1" thickBot="1">
      <c r="A69" s="155" t="s">
        <v>0</v>
      </c>
      <c r="B69" s="143" t="s">
        <v>1</v>
      </c>
      <c r="C69" s="143" t="s">
        <v>2</v>
      </c>
      <c r="D69" s="143" t="s">
        <v>42</v>
      </c>
      <c r="E69" s="147" t="s">
        <v>4</v>
      </c>
      <c r="F69" s="148"/>
      <c r="G69" s="148"/>
      <c r="H69" s="148"/>
      <c r="I69" s="148"/>
      <c r="J69" s="148"/>
      <c r="K69" s="148"/>
      <c r="L69" s="148"/>
      <c r="M69" s="149"/>
    </row>
    <row r="70" spans="1:13" customFormat="1" ht="15.75" customHeight="1" thickBot="1">
      <c r="A70" s="156"/>
      <c r="B70" s="144"/>
      <c r="C70" s="144"/>
      <c r="D70" s="144"/>
      <c r="E70" s="147" t="s">
        <v>5</v>
      </c>
      <c r="F70" s="148"/>
      <c r="G70" s="148"/>
      <c r="H70" s="148"/>
      <c r="I70" s="148"/>
      <c r="J70" s="149"/>
      <c r="K70" s="175" t="s">
        <v>6</v>
      </c>
      <c r="L70" s="176"/>
      <c r="M70" s="143" t="s">
        <v>95</v>
      </c>
    </row>
    <row r="71" spans="1:13" customFormat="1" ht="15.75" customHeight="1" thickBot="1">
      <c r="A71" s="156"/>
      <c r="B71" s="144"/>
      <c r="C71" s="144"/>
      <c r="D71" s="144"/>
      <c r="E71" s="147" t="s">
        <v>7</v>
      </c>
      <c r="F71" s="148"/>
      <c r="G71" s="149"/>
      <c r="H71" s="143" t="s">
        <v>8</v>
      </c>
      <c r="I71" s="143" t="s">
        <v>9</v>
      </c>
      <c r="J71" s="143" t="s">
        <v>10</v>
      </c>
      <c r="K71" s="177"/>
      <c r="L71" s="178"/>
      <c r="M71" s="144"/>
    </row>
    <row r="72" spans="1:13" customFormat="1" ht="15.75" customHeight="1" thickBot="1">
      <c r="A72" s="156"/>
      <c r="B72" s="144"/>
      <c r="C72" s="144"/>
      <c r="D72" s="144"/>
      <c r="E72" s="143" t="s">
        <v>11</v>
      </c>
      <c r="F72" s="143" t="s">
        <v>12</v>
      </c>
      <c r="G72" s="1" t="s">
        <v>11</v>
      </c>
      <c r="H72" s="144"/>
      <c r="I72" s="144"/>
      <c r="J72" s="144"/>
      <c r="K72" s="143" t="s">
        <v>14</v>
      </c>
      <c r="L72" s="143" t="s">
        <v>15</v>
      </c>
      <c r="M72" s="144"/>
    </row>
    <row r="73" spans="1:13" ht="89.25" customHeight="1" thickBot="1">
      <c r="A73" s="157"/>
      <c r="B73" s="145"/>
      <c r="C73" s="145"/>
      <c r="D73" s="145"/>
      <c r="E73" s="145"/>
      <c r="F73" s="145"/>
      <c r="G73" s="1" t="s">
        <v>13</v>
      </c>
      <c r="H73" s="145"/>
      <c r="I73" s="145"/>
      <c r="J73" s="145"/>
      <c r="K73" s="145"/>
      <c r="L73" s="145"/>
      <c r="M73" s="145"/>
    </row>
    <row r="74" spans="1:13" ht="15.75" thickBot="1">
      <c r="A74" s="18">
        <v>1</v>
      </c>
      <c r="B74" s="19">
        <v>2</v>
      </c>
      <c r="C74" s="19">
        <v>3</v>
      </c>
      <c r="D74" s="19">
        <v>4</v>
      </c>
      <c r="E74" s="19">
        <v>5</v>
      </c>
      <c r="F74" s="19">
        <v>6</v>
      </c>
      <c r="G74" s="19">
        <v>7</v>
      </c>
      <c r="H74" s="19">
        <v>8</v>
      </c>
      <c r="I74" s="19">
        <v>9</v>
      </c>
      <c r="J74" s="19">
        <v>10</v>
      </c>
      <c r="K74" s="19">
        <v>11</v>
      </c>
      <c r="L74" s="19">
        <v>12</v>
      </c>
      <c r="M74" s="19">
        <v>13</v>
      </c>
    </row>
    <row r="75" spans="1:13" ht="45" customHeight="1" thickBot="1">
      <c r="A75" s="18">
        <v>1</v>
      </c>
      <c r="B75" s="20" t="s">
        <v>357</v>
      </c>
      <c r="C75" s="19" t="s">
        <v>27</v>
      </c>
      <c r="D75" s="88">
        <f>E75+F75+G75+H75+I75+J75+M75</f>
        <v>53</v>
      </c>
      <c r="E75" s="94"/>
      <c r="F75" s="94"/>
      <c r="G75" s="94"/>
      <c r="H75" s="94">
        <f>5+1+2+21+3+5</f>
        <v>37</v>
      </c>
      <c r="I75" s="94">
        <v>16</v>
      </c>
      <c r="J75" s="94"/>
      <c r="K75" s="88" t="s">
        <v>16</v>
      </c>
      <c r="L75" s="88" t="s">
        <v>16</v>
      </c>
      <c r="M75" s="95"/>
    </row>
    <row r="76" spans="1:13" ht="84.75" thickBot="1">
      <c r="A76" s="90" t="s">
        <v>28</v>
      </c>
      <c r="B76" s="21" t="s">
        <v>358</v>
      </c>
      <c r="C76" s="89" t="s">
        <v>27</v>
      </c>
      <c r="D76" s="88">
        <f>E76+F76+G76+H76+J76+M76</f>
        <v>1</v>
      </c>
      <c r="E76" s="95"/>
      <c r="F76" s="95"/>
      <c r="G76" s="95"/>
      <c r="H76" s="95">
        <v>1</v>
      </c>
      <c r="I76" s="91" t="s">
        <v>16</v>
      </c>
      <c r="J76" s="95"/>
      <c r="K76" s="91" t="s">
        <v>16</v>
      </c>
      <c r="L76" s="91" t="s">
        <v>16</v>
      </c>
      <c r="M76" s="95"/>
    </row>
    <row r="77" spans="1:13" ht="60.75" thickBot="1">
      <c r="A77" s="90" t="s">
        <v>29</v>
      </c>
      <c r="B77" s="21" t="s">
        <v>359</v>
      </c>
      <c r="C77" s="89" t="s">
        <v>27</v>
      </c>
      <c r="D77" s="88">
        <f>E77+F77+G77+H77+I77+J77+M77</f>
        <v>1</v>
      </c>
      <c r="E77" s="95"/>
      <c r="F77" s="95"/>
      <c r="G77" s="95"/>
      <c r="H77" s="95">
        <v>1</v>
      </c>
      <c r="I77" s="95"/>
      <c r="J77" s="95"/>
      <c r="K77" s="91" t="s">
        <v>16</v>
      </c>
      <c r="L77" s="91" t="s">
        <v>16</v>
      </c>
      <c r="M77" s="95"/>
    </row>
    <row r="78" spans="1:13" ht="36.75" thickBot="1">
      <c r="A78" s="90">
        <v>2</v>
      </c>
      <c r="B78" s="21" t="s">
        <v>360</v>
      </c>
      <c r="C78" s="89" t="s">
        <v>27</v>
      </c>
      <c r="D78" s="88">
        <f>E78+F78+G78+H78+I78+J78+M78</f>
        <v>24</v>
      </c>
      <c r="E78" s="95"/>
      <c r="F78" s="95"/>
      <c r="G78" s="95"/>
      <c r="H78" s="95">
        <f>1+1+2+11</f>
        <v>15</v>
      </c>
      <c r="I78" s="95">
        <v>9</v>
      </c>
      <c r="J78" s="95"/>
      <c r="K78" s="91" t="s">
        <v>16</v>
      </c>
      <c r="L78" s="91" t="s">
        <v>16</v>
      </c>
      <c r="M78" s="95"/>
    </row>
    <row r="79" spans="1:13" ht="84.75" thickBot="1">
      <c r="A79" s="90" t="s">
        <v>30</v>
      </c>
      <c r="B79" s="21" t="s">
        <v>361</v>
      </c>
      <c r="C79" s="89" t="s">
        <v>27</v>
      </c>
      <c r="D79" s="88">
        <f>E79+F79+G79+H79+J79+M79</f>
        <v>1</v>
      </c>
      <c r="E79" s="95"/>
      <c r="F79" s="95"/>
      <c r="G79" s="95"/>
      <c r="H79" s="95">
        <v>1</v>
      </c>
      <c r="I79" s="91" t="s">
        <v>16</v>
      </c>
      <c r="J79" s="95"/>
      <c r="K79" s="91" t="s">
        <v>16</v>
      </c>
      <c r="L79" s="91" t="s">
        <v>16</v>
      </c>
      <c r="M79" s="95"/>
    </row>
    <row r="80" spans="1:13" ht="60.75" thickBot="1">
      <c r="A80" s="90" t="s">
        <v>31</v>
      </c>
      <c r="B80" s="21" t="s">
        <v>362</v>
      </c>
      <c r="C80" s="89" t="s">
        <v>27</v>
      </c>
      <c r="D80" s="88">
        <f>E80+F80+G80+H80+I80+J80+M80</f>
        <v>1</v>
      </c>
      <c r="E80" s="95"/>
      <c r="F80" s="95"/>
      <c r="G80" s="95"/>
      <c r="H80" s="95">
        <v>1</v>
      </c>
      <c r="I80" s="95"/>
      <c r="J80" s="95"/>
      <c r="K80" s="91" t="s">
        <v>16</v>
      </c>
      <c r="L80" s="91" t="s">
        <v>16</v>
      </c>
      <c r="M80" s="95"/>
    </row>
    <row r="81" spans="1:13" ht="36.75" thickBot="1">
      <c r="A81" s="18" t="s">
        <v>47</v>
      </c>
      <c r="B81" s="20" t="s">
        <v>363</v>
      </c>
      <c r="C81" s="19" t="s">
        <v>32</v>
      </c>
      <c r="D81" s="96">
        <f>E81+F81+G81+H81+I81+J81+K81+L81+M81</f>
        <v>177779.68</v>
      </c>
      <c r="E81" s="97"/>
      <c r="F81" s="97"/>
      <c r="G81" s="97"/>
      <c r="H81" s="97">
        <f>17275.6+1458.8+987+14938.4+1215.1+17094</f>
        <v>52968.899999999994</v>
      </c>
      <c r="I81" s="97">
        <v>2004</v>
      </c>
      <c r="J81" s="97"/>
      <c r="K81" s="97">
        <f>18290.3+3556.8+2077.5+502.6+360.3+541.8+2941.3</f>
        <v>28270.599999999995</v>
      </c>
      <c r="L81" s="97">
        <f>59339.42+17976.4+3029.3+1669.6+1027.8+976.7+1710.9+613.9+1996.06+186+1910.9+4099.2</f>
        <v>94536.18</v>
      </c>
      <c r="M81" s="95"/>
    </row>
    <row r="82" spans="1:13" ht="84.75" thickBot="1">
      <c r="A82" s="90" t="s">
        <v>33</v>
      </c>
      <c r="B82" s="21" t="s">
        <v>364</v>
      </c>
      <c r="C82" s="89" t="s">
        <v>32</v>
      </c>
      <c r="D82" s="96">
        <f>E82+F82+G82+H82+J82+M82</f>
        <v>1458.8</v>
      </c>
      <c r="E82" s="98"/>
      <c r="F82" s="98"/>
      <c r="G82" s="98"/>
      <c r="H82" s="98">
        <v>1458.8</v>
      </c>
      <c r="I82" s="99" t="s">
        <v>16</v>
      </c>
      <c r="J82" s="98"/>
      <c r="K82" s="99" t="s">
        <v>16</v>
      </c>
      <c r="L82" s="99" t="s">
        <v>356</v>
      </c>
      <c r="M82" s="95"/>
    </row>
    <row r="83" spans="1:13" ht="72.75" thickBot="1">
      <c r="A83" s="90" t="s">
        <v>34</v>
      </c>
      <c r="B83" s="21" t="s">
        <v>365</v>
      </c>
      <c r="C83" s="89" t="s">
        <v>32</v>
      </c>
      <c r="D83" s="96">
        <f>E83+F83+G83+H83+I83+J83+K83+L83+M83</f>
        <v>0</v>
      </c>
      <c r="E83" s="98"/>
      <c r="F83" s="98"/>
      <c r="G83" s="98"/>
      <c r="H83" s="98"/>
      <c r="I83" s="98"/>
      <c r="J83" s="98"/>
      <c r="K83" s="98"/>
      <c r="L83" s="98"/>
      <c r="M83" s="95"/>
    </row>
    <row r="84" spans="1:13" ht="48.75" thickBot="1">
      <c r="A84" s="90" t="s">
        <v>48</v>
      </c>
      <c r="B84" s="21" t="s">
        <v>366</v>
      </c>
      <c r="C84" s="89" t="s">
        <v>32</v>
      </c>
      <c r="D84" s="96">
        <f>E84+F84+G84+H84+I84+J84+K84+L84+M84</f>
        <v>25002.62</v>
      </c>
      <c r="E84" s="98"/>
      <c r="F84" s="98"/>
      <c r="G84" s="98"/>
      <c r="H84" s="98">
        <f>94.82+1458.8+987+6594</f>
        <v>9134.619999999999</v>
      </c>
      <c r="I84" s="98">
        <v>2211.8000000000002</v>
      </c>
      <c r="J84" s="98"/>
      <c r="K84" s="98">
        <f>3556.8+2077.5+502.6+541.8</f>
        <v>6678.7000000000007</v>
      </c>
      <c r="L84" s="98">
        <f>4494.1+757.3+349.4+976.7+400</f>
        <v>6977.5</v>
      </c>
      <c r="M84" s="95"/>
    </row>
    <row r="85" spans="1:13" ht="96.75" thickBot="1">
      <c r="A85" s="90" t="s">
        <v>35</v>
      </c>
      <c r="B85" s="21" t="s">
        <v>367</v>
      </c>
      <c r="C85" s="89" t="s">
        <v>32</v>
      </c>
      <c r="D85" s="88">
        <f>E85+F85+G85+H85+J85+M85</f>
        <v>1458.8</v>
      </c>
      <c r="E85" s="95"/>
      <c r="F85" s="95"/>
      <c r="G85" s="95"/>
      <c r="H85" s="95">
        <v>1458.8</v>
      </c>
      <c r="I85" s="91" t="s">
        <v>16</v>
      </c>
      <c r="J85" s="95"/>
      <c r="K85" s="91" t="s">
        <v>16</v>
      </c>
      <c r="L85" s="91" t="s">
        <v>16</v>
      </c>
      <c r="M85" s="95"/>
    </row>
    <row r="86" spans="1:13" ht="72.75" thickBot="1">
      <c r="A86" s="90" t="s">
        <v>36</v>
      </c>
      <c r="B86" s="21" t="s">
        <v>368</v>
      </c>
      <c r="C86" s="89" t="s">
        <v>32</v>
      </c>
      <c r="D86" s="88">
        <f>E86+F86+G86+H86+I86+J86+K86+L86+M86</f>
        <v>0</v>
      </c>
      <c r="E86" s="95"/>
      <c r="F86" s="95"/>
      <c r="G86" s="95"/>
      <c r="H86" s="95"/>
      <c r="I86" s="95"/>
      <c r="J86" s="95"/>
      <c r="K86" s="95"/>
      <c r="L86" s="95"/>
      <c r="M86" s="95"/>
    </row>
    <row r="87" spans="1:13" ht="35.25" customHeight="1" thickBot="1">
      <c r="A87" s="35"/>
      <c r="B87" s="36"/>
      <c r="C87" s="173" t="s">
        <v>320</v>
      </c>
      <c r="D87" s="174"/>
      <c r="E87" s="174"/>
      <c r="F87" s="174"/>
      <c r="G87" s="174"/>
      <c r="H87" s="174"/>
      <c r="I87" s="174"/>
      <c r="J87" s="174"/>
      <c r="K87" s="174"/>
      <c r="L87" s="174"/>
      <c r="M87" s="174"/>
    </row>
    <row r="88" spans="1:13" ht="18.75" customHeight="1" thickBot="1">
      <c r="A88" s="161" t="s">
        <v>0</v>
      </c>
      <c r="B88" s="158" t="s">
        <v>1</v>
      </c>
      <c r="C88" s="158" t="s">
        <v>2</v>
      </c>
      <c r="D88" s="158" t="s">
        <v>3</v>
      </c>
      <c r="E88" s="140" t="s">
        <v>4</v>
      </c>
      <c r="F88" s="141"/>
      <c r="G88" s="141"/>
      <c r="H88" s="141"/>
      <c r="I88" s="141"/>
      <c r="J88" s="141"/>
      <c r="K88" s="141"/>
      <c r="L88" s="141"/>
      <c r="M88" s="141"/>
    </row>
    <row r="89" spans="1:13" ht="42" customHeight="1" thickBot="1">
      <c r="A89" s="162"/>
      <c r="B89" s="159"/>
      <c r="C89" s="159"/>
      <c r="D89" s="159"/>
      <c r="E89" s="140" t="s">
        <v>5</v>
      </c>
      <c r="F89" s="141"/>
      <c r="G89" s="141"/>
      <c r="H89" s="141"/>
      <c r="I89" s="141"/>
      <c r="J89" s="142"/>
      <c r="K89" s="169" t="s">
        <v>6</v>
      </c>
      <c r="L89" s="170"/>
      <c r="M89" s="158" t="s">
        <v>95</v>
      </c>
    </row>
    <row r="90" spans="1:13" ht="15.75" thickBot="1">
      <c r="A90" s="162"/>
      <c r="B90" s="159"/>
      <c r="C90" s="159"/>
      <c r="D90" s="159"/>
      <c r="E90" s="140" t="s">
        <v>7</v>
      </c>
      <c r="F90" s="141"/>
      <c r="G90" s="142"/>
      <c r="H90" s="158" t="s">
        <v>8</v>
      </c>
      <c r="I90" s="158" t="s">
        <v>9</v>
      </c>
      <c r="J90" s="158" t="s">
        <v>10</v>
      </c>
      <c r="K90" s="171"/>
      <c r="L90" s="172"/>
      <c r="M90" s="159"/>
    </row>
    <row r="91" spans="1:13" ht="18.75" customHeight="1">
      <c r="A91" s="162"/>
      <c r="B91" s="159"/>
      <c r="C91" s="159"/>
      <c r="D91" s="159"/>
      <c r="E91" s="158" t="s">
        <v>11</v>
      </c>
      <c r="F91" s="158" t="s">
        <v>12</v>
      </c>
      <c r="G91" s="158" t="s">
        <v>93</v>
      </c>
      <c r="H91" s="159"/>
      <c r="I91" s="159"/>
      <c r="J91" s="159"/>
      <c r="K91" s="158" t="s">
        <v>14</v>
      </c>
      <c r="L91" s="158" t="s">
        <v>15</v>
      </c>
      <c r="M91" s="159"/>
    </row>
    <row r="92" spans="1:13" ht="18.75" customHeight="1" thickBot="1">
      <c r="A92" s="163"/>
      <c r="B92" s="160"/>
      <c r="C92" s="160"/>
      <c r="D92" s="160"/>
      <c r="E92" s="160"/>
      <c r="F92" s="160"/>
      <c r="G92" s="160"/>
      <c r="H92" s="160"/>
      <c r="I92" s="160"/>
      <c r="J92" s="160"/>
      <c r="K92" s="160"/>
      <c r="L92" s="160"/>
      <c r="M92" s="160"/>
    </row>
    <row r="93" spans="1:13" ht="38.25" customHeight="1" thickBot="1">
      <c r="A93" s="18">
        <v>1</v>
      </c>
      <c r="B93" s="20" t="s">
        <v>278</v>
      </c>
      <c r="C93" s="19" t="s">
        <v>27</v>
      </c>
      <c r="D93" s="19">
        <f>E93+F93+G93+H93+I93+J93+K93+L93+M93</f>
        <v>5757</v>
      </c>
      <c r="E93" s="100">
        <v>12</v>
      </c>
      <c r="F93" s="100"/>
      <c r="G93" s="100"/>
      <c r="H93" s="100">
        <v>192</v>
      </c>
      <c r="I93" s="100">
        <f>11+63</f>
        <v>74</v>
      </c>
      <c r="J93" s="100"/>
      <c r="K93" s="100">
        <f>281+4</f>
        <v>285</v>
      </c>
      <c r="L93" s="100">
        <v>5194</v>
      </c>
      <c r="M93" s="100"/>
    </row>
    <row r="94" spans="1:13" ht="19.5" customHeight="1" thickBot="1">
      <c r="A94" s="90" t="s">
        <v>28</v>
      </c>
      <c r="B94" s="21" t="s">
        <v>45</v>
      </c>
      <c r="C94" s="91" t="s">
        <v>27</v>
      </c>
      <c r="D94" s="19">
        <f>E94+F94+G94+H94+I94+J94+K94+L94+M94</f>
        <v>5479</v>
      </c>
      <c r="E94" s="95"/>
      <c r="F94" s="95"/>
      <c r="G94" s="95"/>
      <c r="H94" s="95"/>
      <c r="I94" s="95"/>
      <c r="J94" s="95"/>
      <c r="K94" s="95">
        <f>K93</f>
        <v>285</v>
      </c>
      <c r="L94" s="95">
        <f>L93</f>
        <v>5194</v>
      </c>
      <c r="M94" s="100"/>
    </row>
    <row r="95" spans="1:13" ht="60" customHeight="1" thickBot="1">
      <c r="A95" s="90" t="s">
        <v>29</v>
      </c>
      <c r="B95" s="21" t="s">
        <v>17</v>
      </c>
      <c r="C95" s="91" t="s">
        <v>27</v>
      </c>
      <c r="D95" s="19">
        <f>E95+F95+G95+H95+I95+J95+K95+L95+M95</f>
        <v>12</v>
      </c>
      <c r="E95" s="100"/>
      <c r="F95" s="100"/>
      <c r="G95" s="100"/>
      <c r="H95" s="100">
        <v>12</v>
      </c>
      <c r="I95" s="100"/>
      <c r="J95" s="100"/>
      <c r="K95" s="100"/>
      <c r="L95" s="100"/>
      <c r="M95" s="100"/>
    </row>
    <row r="96" spans="1:13" ht="30" customHeight="1" thickBot="1">
      <c r="A96" s="18" t="s">
        <v>46</v>
      </c>
      <c r="B96" s="20" t="s">
        <v>279</v>
      </c>
      <c r="C96" s="91" t="s">
        <v>27</v>
      </c>
      <c r="D96" s="19">
        <f>E96+F96+G96+H96+I96+J96+M96</f>
        <v>20</v>
      </c>
      <c r="E96" s="100">
        <v>0</v>
      </c>
      <c r="F96" s="100"/>
      <c r="G96" s="100"/>
      <c r="H96" s="100">
        <v>20</v>
      </c>
      <c r="I96" s="100"/>
      <c r="J96" s="100"/>
      <c r="K96" s="19" t="s">
        <v>16</v>
      </c>
      <c r="L96" s="19" t="s">
        <v>16</v>
      </c>
      <c r="M96" s="100"/>
    </row>
    <row r="97" spans="1:13" ht="22.5" customHeight="1" thickBot="1">
      <c r="A97" s="90" t="s">
        <v>30</v>
      </c>
      <c r="B97" s="21" t="s">
        <v>45</v>
      </c>
      <c r="C97" s="91" t="s">
        <v>27</v>
      </c>
      <c r="D97" s="101">
        <f>E97+F97+G97+H97+I97+J97+M97</f>
        <v>0</v>
      </c>
      <c r="E97" s="100"/>
      <c r="F97" s="100"/>
      <c r="G97" s="100"/>
      <c r="H97" s="100"/>
      <c r="I97" s="100"/>
      <c r="J97" s="100"/>
      <c r="K97" s="102" t="s">
        <v>16</v>
      </c>
      <c r="L97" s="102" t="s">
        <v>16</v>
      </c>
      <c r="M97" s="100"/>
    </row>
    <row r="98" spans="1:13" ht="63" customHeight="1" thickBot="1">
      <c r="A98" s="90" t="s">
        <v>31</v>
      </c>
      <c r="B98" s="21" t="s">
        <v>17</v>
      </c>
      <c r="C98" s="91" t="s">
        <v>27</v>
      </c>
      <c r="D98" s="101">
        <f>E98+F98+G98+H98+I98+J98+K98+L98+M98</f>
        <v>0</v>
      </c>
      <c r="E98" s="100"/>
      <c r="F98" s="100"/>
      <c r="G98" s="100"/>
      <c r="H98" s="100"/>
      <c r="I98" s="100"/>
      <c r="J98" s="100"/>
      <c r="K98" s="100"/>
      <c r="L98" s="100"/>
      <c r="M98" s="100"/>
    </row>
    <row r="99" spans="1:13" ht="36.75" customHeight="1" thickBot="1">
      <c r="A99" s="18" t="s">
        <v>47</v>
      </c>
      <c r="B99" s="20" t="s">
        <v>280</v>
      </c>
      <c r="C99" s="19" t="s">
        <v>27</v>
      </c>
      <c r="D99" s="19">
        <f>E99+F99+G99+H99+I99+J99+K99+L99+M99</f>
        <v>5753</v>
      </c>
      <c r="E99" s="100">
        <v>10</v>
      </c>
      <c r="F99" s="100"/>
      <c r="G99" s="100"/>
      <c r="H99" s="100">
        <v>201</v>
      </c>
      <c r="I99" s="100">
        <v>63</v>
      </c>
      <c r="J99" s="100"/>
      <c r="K99" s="100">
        <f>K93</f>
        <v>285</v>
      </c>
      <c r="L99" s="100">
        <f>L93</f>
        <v>5194</v>
      </c>
      <c r="M99" s="100"/>
    </row>
    <row r="100" spans="1:13" ht="21.75" customHeight="1" thickBot="1">
      <c r="A100" s="90" t="s">
        <v>33</v>
      </c>
      <c r="B100" s="21" t="s">
        <v>281</v>
      </c>
      <c r="C100" s="91" t="s">
        <v>27</v>
      </c>
      <c r="D100" s="19">
        <f>E100+F100+G100+H100+I100+J100+K100+L100+M100</f>
        <v>5479</v>
      </c>
      <c r="E100" s="100"/>
      <c r="F100" s="100"/>
      <c r="G100" s="100"/>
      <c r="H100" s="100"/>
      <c r="I100" s="100"/>
      <c r="J100" s="100"/>
      <c r="K100" s="100">
        <f>K94</f>
        <v>285</v>
      </c>
      <c r="L100" s="100">
        <f>L94</f>
        <v>5194</v>
      </c>
      <c r="M100" s="100"/>
    </row>
    <row r="101" spans="1:13" ht="60" customHeight="1" thickBot="1">
      <c r="A101" s="90" t="s">
        <v>34</v>
      </c>
      <c r="B101" s="21" t="s">
        <v>17</v>
      </c>
      <c r="C101" s="91" t="s">
        <v>27</v>
      </c>
      <c r="D101" s="19">
        <f>E101+F101+G101+H101+I101+J101+K101+L101+M101</f>
        <v>12</v>
      </c>
      <c r="E101" s="95"/>
      <c r="F101" s="95"/>
      <c r="G101" s="95"/>
      <c r="H101" s="95">
        <v>12</v>
      </c>
      <c r="I101" s="95"/>
      <c r="J101" s="95"/>
      <c r="K101" s="100">
        <f>K109</f>
        <v>0</v>
      </c>
      <c r="L101" s="100"/>
      <c r="M101" s="100"/>
    </row>
    <row r="102" spans="1:13" ht="33.75" customHeight="1" thickBot="1">
      <c r="A102" s="90" t="s">
        <v>48</v>
      </c>
      <c r="B102" s="21" t="s">
        <v>82</v>
      </c>
      <c r="C102" s="91" t="s">
        <v>27</v>
      </c>
      <c r="D102" s="19">
        <f>E102+F102+G102+H102+I102+J102+M102</f>
        <v>159</v>
      </c>
      <c r="E102" s="95">
        <f>E104+E110</f>
        <v>0</v>
      </c>
      <c r="F102" s="95">
        <f t="shared" ref="F102:J103" si="0">F104+F110</f>
        <v>0</v>
      </c>
      <c r="G102" s="95">
        <f t="shared" si="0"/>
        <v>0</v>
      </c>
      <c r="H102" s="95">
        <v>123</v>
      </c>
      <c r="I102" s="95">
        <v>36</v>
      </c>
      <c r="J102" s="95">
        <f>J104+J110</f>
        <v>0</v>
      </c>
      <c r="K102" s="91" t="s">
        <v>16</v>
      </c>
      <c r="L102" s="91" t="s">
        <v>16</v>
      </c>
      <c r="M102" s="100"/>
    </row>
    <row r="103" spans="1:13" ht="59.25" customHeight="1" thickBot="1">
      <c r="A103" s="90" t="s">
        <v>35</v>
      </c>
      <c r="B103" s="21" t="s">
        <v>18</v>
      </c>
      <c r="C103" s="91" t="s">
        <v>27</v>
      </c>
      <c r="D103" s="19">
        <f>E103+F103+G103+H103+I103+J103+M103</f>
        <v>0</v>
      </c>
      <c r="E103" s="95">
        <f>E105+E111</f>
        <v>0</v>
      </c>
      <c r="F103" s="95">
        <f t="shared" si="0"/>
        <v>0</v>
      </c>
      <c r="G103" s="95">
        <f t="shared" si="0"/>
        <v>0</v>
      </c>
      <c r="H103" s="95">
        <f t="shared" si="0"/>
        <v>0</v>
      </c>
      <c r="I103" s="95">
        <f t="shared" si="0"/>
        <v>0</v>
      </c>
      <c r="J103" s="95">
        <f t="shared" si="0"/>
        <v>0</v>
      </c>
      <c r="K103" s="91" t="s">
        <v>16</v>
      </c>
      <c r="L103" s="91" t="s">
        <v>16</v>
      </c>
      <c r="M103" s="100"/>
    </row>
    <row r="104" spans="1:13" ht="57.75" customHeight="1" thickBot="1">
      <c r="A104" s="90" t="s">
        <v>49</v>
      </c>
      <c r="B104" s="21" t="s">
        <v>83</v>
      </c>
      <c r="C104" s="91" t="s">
        <v>27</v>
      </c>
      <c r="D104" s="19">
        <f>E104+F104+G104+H104+I104+J104+M104</f>
        <v>20</v>
      </c>
      <c r="E104" s="95">
        <v>0</v>
      </c>
      <c r="F104" s="95"/>
      <c r="G104" s="95"/>
      <c r="H104" s="95">
        <v>20</v>
      </c>
      <c r="I104" s="95">
        <v>0</v>
      </c>
      <c r="J104" s="95"/>
      <c r="K104" s="91" t="s">
        <v>16</v>
      </c>
      <c r="L104" s="91" t="s">
        <v>16</v>
      </c>
      <c r="M104" s="100"/>
    </row>
    <row r="105" spans="1:13" ht="60" customHeight="1" thickBot="1">
      <c r="A105" s="90" t="s">
        <v>53</v>
      </c>
      <c r="B105" s="21" t="s">
        <v>37</v>
      </c>
      <c r="C105" s="91" t="s">
        <v>27</v>
      </c>
      <c r="D105" s="19">
        <f>E105+F105+G105+H105+I105+J105+M105</f>
        <v>0</v>
      </c>
      <c r="E105" s="95">
        <v>0</v>
      </c>
      <c r="F105" s="95"/>
      <c r="G105" s="95"/>
      <c r="H105" s="95"/>
      <c r="I105" s="95"/>
      <c r="J105" s="95"/>
      <c r="K105" s="91" t="s">
        <v>16</v>
      </c>
      <c r="L105" s="91" t="s">
        <v>16</v>
      </c>
      <c r="M105" s="100"/>
    </row>
    <row r="106" spans="1:13" ht="84" customHeight="1" thickBot="1">
      <c r="A106" s="90" t="s">
        <v>54</v>
      </c>
      <c r="B106" s="21" t="s">
        <v>19</v>
      </c>
      <c r="C106" s="91" t="s">
        <v>27</v>
      </c>
      <c r="D106" s="19">
        <f>E106+F106+G106+H106+I106+J106+M106</f>
        <v>2</v>
      </c>
      <c r="E106" s="95">
        <v>0</v>
      </c>
      <c r="F106" s="95"/>
      <c r="G106" s="95"/>
      <c r="H106" s="95">
        <v>2</v>
      </c>
      <c r="I106" s="95"/>
      <c r="J106" s="95"/>
      <c r="K106" s="91" t="s">
        <v>16</v>
      </c>
      <c r="L106" s="91" t="s">
        <v>16</v>
      </c>
      <c r="M106" s="100"/>
    </row>
    <row r="107" spans="1:13" ht="34.5" customHeight="1" thickBot="1">
      <c r="A107" s="90" t="s">
        <v>55</v>
      </c>
      <c r="B107" s="21" t="s">
        <v>20</v>
      </c>
      <c r="C107" s="91" t="s">
        <v>27</v>
      </c>
      <c r="D107" s="19">
        <f>E107+F107+G107+H107+I107+J107+K107+L107+M107</f>
        <v>6153</v>
      </c>
      <c r="E107" s="95">
        <v>10</v>
      </c>
      <c r="F107" s="95"/>
      <c r="G107" s="95"/>
      <c r="H107" s="95">
        <v>601</v>
      </c>
      <c r="I107" s="95">
        <v>63</v>
      </c>
      <c r="J107" s="95"/>
      <c r="K107" s="95">
        <f>4+281</f>
        <v>285</v>
      </c>
      <c r="L107" s="95">
        <v>5194</v>
      </c>
      <c r="M107" s="100"/>
    </row>
    <row r="108" spans="1:13" ht="36" customHeight="1" thickBot="1">
      <c r="A108" s="90" t="s">
        <v>56</v>
      </c>
      <c r="B108" s="20" t="s">
        <v>38</v>
      </c>
      <c r="C108" s="88" t="s">
        <v>27</v>
      </c>
      <c r="D108" s="19">
        <f>E108+F108+G108+H108+I108+J108+K108+L108+M108</f>
        <v>5479</v>
      </c>
      <c r="E108" s="94"/>
      <c r="F108" s="94"/>
      <c r="G108" s="94"/>
      <c r="H108" s="94"/>
      <c r="I108" s="94"/>
      <c r="J108" s="94"/>
      <c r="K108" s="94">
        <f>K107</f>
        <v>285</v>
      </c>
      <c r="L108" s="94">
        <f>L107</f>
        <v>5194</v>
      </c>
      <c r="M108" s="100"/>
    </row>
    <row r="109" spans="1:13" ht="60.75" customHeight="1" thickBot="1">
      <c r="A109" s="90" t="s">
        <v>57</v>
      </c>
      <c r="B109" s="21" t="s">
        <v>17</v>
      </c>
      <c r="C109" s="91" t="s">
        <v>27</v>
      </c>
      <c r="D109" s="19">
        <f>E109+F109+G109+H109+I109+J109+K109+L109+M109</f>
        <v>12</v>
      </c>
      <c r="E109" s="95"/>
      <c r="F109" s="95"/>
      <c r="G109" s="95"/>
      <c r="H109" s="95">
        <v>12</v>
      </c>
      <c r="I109" s="95"/>
      <c r="J109" s="95"/>
      <c r="K109" s="95"/>
      <c r="L109" s="95"/>
      <c r="M109" s="100"/>
    </row>
    <row r="110" spans="1:13" ht="54.75" customHeight="1" thickBot="1">
      <c r="A110" s="90">
        <v>7</v>
      </c>
      <c r="B110" s="21" t="s">
        <v>103</v>
      </c>
      <c r="C110" s="91" t="s">
        <v>27</v>
      </c>
      <c r="D110" s="19">
        <f t="shared" ref="D110:D116" si="1">E110+F110+G110+H110+I110+J110+M110</f>
        <v>233</v>
      </c>
      <c r="E110" s="95"/>
      <c r="F110" s="95"/>
      <c r="G110" s="95"/>
      <c r="H110" s="95">
        <v>197</v>
      </c>
      <c r="I110" s="95">
        <v>36</v>
      </c>
      <c r="J110" s="95"/>
      <c r="K110" s="91" t="s">
        <v>16</v>
      </c>
      <c r="L110" s="91" t="s">
        <v>16</v>
      </c>
      <c r="M110" s="100"/>
    </row>
    <row r="111" spans="1:13" ht="45" customHeight="1" thickBot="1">
      <c r="A111" s="90" t="s">
        <v>58</v>
      </c>
      <c r="B111" s="21" t="s">
        <v>39</v>
      </c>
      <c r="C111" s="91" t="s">
        <v>27</v>
      </c>
      <c r="D111" s="19">
        <f t="shared" si="1"/>
        <v>0</v>
      </c>
      <c r="E111" s="95"/>
      <c r="F111" s="95"/>
      <c r="G111" s="95"/>
      <c r="H111" s="95"/>
      <c r="I111" s="95"/>
      <c r="J111" s="95"/>
      <c r="K111" s="91" t="s">
        <v>16</v>
      </c>
      <c r="L111" s="91" t="s">
        <v>16</v>
      </c>
      <c r="M111" s="100"/>
    </row>
    <row r="112" spans="1:13" ht="33" customHeight="1" thickBot="1">
      <c r="A112" s="89">
        <v>8</v>
      </c>
      <c r="B112" s="21" t="s">
        <v>22</v>
      </c>
      <c r="C112" s="91" t="s">
        <v>40</v>
      </c>
      <c r="D112" s="19">
        <f t="shared" si="1"/>
        <v>760</v>
      </c>
      <c r="E112" s="95">
        <v>46</v>
      </c>
      <c r="F112" s="95"/>
      <c r="G112" s="95"/>
      <c r="H112" s="95">
        <v>626</v>
      </c>
      <c r="I112" s="95">
        <v>88</v>
      </c>
      <c r="J112" s="95"/>
      <c r="K112" s="91" t="s">
        <v>16</v>
      </c>
      <c r="L112" s="91" t="s">
        <v>16</v>
      </c>
      <c r="M112" s="100"/>
    </row>
    <row r="113" spans="1:13" ht="33.75" customHeight="1" thickBot="1">
      <c r="A113" s="90" t="s">
        <v>59</v>
      </c>
      <c r="B113" s="21" t="s">
        <v>23</v>
      </c>
      <c r="C113" s="91" t="s">
        <v>40</v>
      </c>
      <c r="D113" s="19">
        <f t="shared" si="1"/>
        <v>0</v>
      </c>
      <c r="E113" s="95"/>
      <c r="F113" s="95"/>
      <c r="G113" s="95"/>
      <c r="H113" s="95"/>
      <c r="I113" s="95"/>
      <c r="J113" s="95"/>
      <c r="K113" s="91" t="s">
        <v>16</v>
      </c>
      <c r="L113" s="91" t="s">
        <v>16</v>
      </c>
      <c r="M113" s="100"/>
    </row>
    <row r="114" spans="1:13" ht="39" customHeight="1" thickBot="1">
      <c r="A114" s="90" t="s">
        <v>99</v>
      </c>
      <c r="B114" s="21" t="s">
        <v>100</v>
      </c>
      <c r="C114" s="91" t="s">
        <v>40</v>
      </c>
      <c r="D114" s="19">
        <f>E114+F114+G114+H114+I114+J114+M114</f>
        <v>12</v>
      </c>
      <c r="E114" s="95"/>
      <c r="F114" s="95"/>
      <c r="G114" s="95"/>
      <c r="H114" s="95">
        <v>12</v>
      </c>
      <c r="I114" s="95"/>
      <c r="J114" s="95"/>
      <c r="K114" s="91" t="s">
        <v>16</v>
      </c>
      <c r="L114" s="91" t="s">
        <v>16</v>
      </c>
      <c r="M114" s="95"/>
    </row>
    <row r="115" spans="1:13" ht="51.75" customHeight="1" thickBot="1">
      <c r="A115" s="90" t="s">
        <v>60</v>
      </c>
      <c r="B115" s="21" t="s">
        <v>84</v>
      </c>
      <c r="C115" s="91" t="s">
        <v>40</v>
      </c>
      <c r="D115" s="19">
        <f t="shared" si="1"/>
        <v>72</v>
      </c>
      <c r="E115" s="95"/>
      <c r="F115" s="95"/>
      <c r="G115" s="95"/>
      <c r="H115" s="95">
        <v>71</v>
      </c>
      <c r="I115" s="95">
        <v>1</v>
      </c>
      <c r="J115" s="95"/>
      <c r="K115" s="91" t="s">
        <v>16</v>
      </c>
      <c r="L115" s="91" t="s">
        <v>16</v>
      </c>
      <c r="M115" s="95"/>
    </row>
    <row r="116" spans="1:13" ht="38.25" customHeight="1" thickBot="1">
      <c r="A116" s="90" t="s">
        <v>61</v>
      </c>
      <c r="B116" s="21" t="s">
        <v>21</v>
      </c>
      <c r="C116" s="91" t="s">
        <v>40</v>
      </c>
      <c r="D116" s="19">
        <f t="shared" si="1"/>
        <v>0</v>
      </c>
      <c r="E116" s="95"/>
      <c r="F116" s="95"/>
      <c r="G116" s="95"/>
      <c r="H116" s="95"/>
      <c r="I116" s="95"/>
      <c r="J116" s="95"/>
      <c r="K116" s="91" t="s">
        <v>16</v>
      </c>
      <c r="L116" s="91" t="s">
        <v>16</v>
      </c>
      <c r="M116" s="95"/>
    </row>
    <row r="117" spans="1:13" ht="51" customHeight="1" thickBot="1">
      <c r="A117" s="89">
        <v>10</v>
      </c>
      <c r="B117" s="21" t="s">
        <v>86</v>
      </c>
      <c r="C117" s="91" t="s">
        <v>32</v>
      </c>
      <c r="D117" s="103">
        <f>E117+F117+G117+H117+I117+J117+K117+L117+M117</f>
        <v>1003826.7000000002</v>
      </c>
      <c r="E117" s="104">
        <v>31488.799999999999</v>
      </c>
      <c r="F117" s="104"/>
      <c r="G117" s="104"/>
      <c r="H117" s="104">
        <v>651409.4</v>
      </c>
      <c r="I117" s="104">
        <v>20591.3</v>
      </c>
      <c r="J117" s="104"/>
      <c r="K117" s="98">
        <v>143317.5</v>
      </c>
      <c r="L117" s="99">
        <v>157019.70000000001</v>
      </c>
      <c r="M117" s="95"/>
    </row>
    <row r="118" spans="1:13" ht="44.25" customHeight="1" thickBot="1">
      <c r="A118" s="90" t="s">
        <v>62</v>
      </c>
      <c r="B118" s="21" t="s">
        <v>50</v>
      </c>
      <c r="C118" s="91" t="s">
        <v>32</v>
      </c>
      <c r="D118" s="103">
        <f>E118+F118+G118+H118+I118+J118+K118+L118+M118</f>
        <v>300337.2</v>
      </c>
      <c r="E118" s="104"/>
      <c r="F118" s="104"/>
      <c r="G118" s="104"/>
      <c r="H118" s="104"/>
      <c r="I118" s="104"/>
      <c r="J118" s="104"/>
      <c r="K118" s="98">
        <f>K117</f>
        <v>143317.5</v>
      </c>
      <c r="L118" s="98">
        <f>L117</f>
        <v>157019.70000000001</v>
      </c>
      <c r="M118" s="95"/>
    </row>
    <row r="119" spans="1:13" ht="68.25" customHeight="1" thickBot="1">
      <c r="A119" s="90" t="s">
        <v>97</v>
      </c>
      <c r="B119" s="21" t="s">
        <v>17</v>
      </c>
      <c r="C119" s="91" t="s">
        <v>32</v>
      </c>
      <c r="D119" s="103">
        <f>E119+F119+G119+H119+I119+J119+K119+L119+M119</f>
        <v>31018.6</v>
      </c>
      <c r="E119" s="104"/>
      <c r="F119" s="104"/>
      <c r="G119" s="104"/>
      <c r="H119" s="104">
        <v>31018.6</v>
      </c>
      <c r="I119" s="104"/>
      <c r="J119" s="104"/>
      <c r="K119" s="95"/>
      <c r="L119" s="95"/>
      <c r="M119" s="95"/>
    </row>
    <row r="120" spans="1:13" ht="57" customHeight="1" thickBot="1">
      <c r="A120" s="90">
        <v>11</v>
      </c>
      <c r="B120" s="20" t="s">
        <v>87</v>
      </c>
      <c r="C120" s="91" t="s">
        <v>32</v>
      </c>
      <c r="D120" s="103">
        <f>E120+F120+G120+H120+I120+J120+M120</f>
        <v>59500.9</v>
      </c>
      <c r="E120" s="104"/>
      <c r="F120" s="104"/>
      <c r="G120" s="104"/>
      <c r="H120" s="104">
        <v>59500.9</v>
      </c>
      <c r="I120" s="104"/>
      <c r="J120" s="104"/>
      <c r="K120" s="91" t="s">
        <v>16</v>
      </c>
      <c r="L120" s="91" t="s">
        <v>16</v>
      </c>
      <c r="M120" s="95"/>
    </row>
    <row r="121" spans="1:13" ht="21.75" customHeight="1" thickBot="1">
      <c r="A121" s="90" t="s">
        <v>63</v>
      </c>
      <c r="B121" s="21" t="s">
        <v>45</v>
      </c>
      <c r="C121" s="91" t="s">
        <v>32</v>
      </c>
      <c r="D121" s="19">
        <f>E121+F121+G121+H121+I121+J121+M121</f>
        <v>0</v>
      </c>
      <c r="E121" s="95"/>
      <c r="F121" s="95"/>
      <c r="G121" s="95"/>
      <c r="H121" s="95"/>
      <c r="I121" s="95"/>
      <c r="J121" s="95"/>
      <c r="K121" s="91" t="s">
        <v>16</v>
      </c>
      <c r="L121" s="91" t="s">
        <v>16</v>
      </c>
      <c r="M121" s="95"/>
    </row>
    <row r="122" spans="1:13" ht="56.25" customHeight="1" thickBot="1">
      <c r="A122" s="90" t="s">
        <v>98</v>
      </c>
      <c r="B122" s="21" t="s">
        <v>17</v>
      </c>
      <c r="C122" s="91" t="s">
        <v>32</v>
      </c>
      <c r="D122" s="19">
        <f>E122+F122+G122+H122+I122+J122+K122+L122+M122</f>
        <v>0</v>
      </c>
      <c r="E122" s="95"/>
      <c r="F122" s="95"/>
      <c r="G122" s="95"/>
      <c r="H122" s="95"/>
      <c r="I122" s="95"/>
      <c r="J122" s="95"/>
      <c r="K122" s="95"/>
      <c r="L122" s="95"/>
      <c r="M122" s="95"/>
    </row>
    <row r="123" spans="1:13" ht="59.25" customHeight="1" thickBot="1">
      <c r="A123" s="89">
        <v>12</v>
      </c>
      <c r="B123" s="21" t="s">
        <v>85</v>
      </c>
      <c r="C123" s="91" t="s">
        <v>32</v>
      </c>
      <c r="D123" s="103">
        <f>E123+F123+G123+H123+I123+J123+K123+L123+M123</f>
        <v>984172.89999999991</v>
      </c>
      <c r="E123" s="104">
        <v>20495.5</v>
      </c>
      <c r="F123" s="104"/>
      <c r="G123" s="104"/>
      <c r="H123" s="104">
        <v>647171.69999999995</v>
      </c>
      <c r="I123" s="104">
        <v>16168.5</v>
      </c>
      <c r="J123" s="104"/>
      <c r="K123" s="99">
        <f>K118</f>
        <v>143317.5</v>
      </c>
      <c r="L123" s="99">
        <f>L118</f>
        <v>157019.70000000001</v>
      </c>
      <c r="M123" s="100"/>
    </row>
    <row r="124" spans="1:13" ht="44.25" customHeight="1" thickBot="1">
      <c r="A124" s="90" t="s">
        <v>64</v>
      </c>
      <c r="B124" s="21" t="s">
        <v>23</v>
      </c>
      <c r="C124" s="91" t="s">
        <v>32</v>
      </c>
      <c r="D124" s="103">
        <f>E124+F124+G124+H124+I124+J124+K124+L124+M124</f>
        <v>300337.2</v>
      </c>
      <c r="E124" s="104"/>
      <c r="F124" s="104"/>
      <c r="G124" s="104"/>
      <c r="H124" s="104"/>
      <c r="I124" s="104"/>
      <c r="J124" s="104"/>
      <c r="K124" s="99">
        <f>K123</f>
        <v>143317.5</v>
      </c>
      <c r="L124" s="99">
        <f>L123</f>
        <v>157019.70000000001</v>
      </c>
      <c r="M124" s="100"/>
    </row>
    <row r="125" spans="1:13" ht="66.75" customHeight="1" thickBot="1">
      <c r="A125" s="90" t="s">
        <v>89</v>
      </c>
      <c r="B125" s="21" t="s">
        <v>17</v>
      </c>
      <c r="C125" s="91" t="s">
        <v>32</v>
      </c>
      <c r="D125" s="103">
        <f>E125+F125+G125+H125+I125+J125+K125+L125+M125</f>
        <v>31018.6</v>
      </c>
      <c r="E125" s="104"/>
      <c r="F125" s="104"/>
      <c r="G125" s="104"/>
      <c r="H125" s="104">
        <v>31018.6</v>
      </c>
      <c r="I125" s="104"/>
      <c r="J125" s="104"/>
      <c r="K125" s="95">
        <f>K133</f>
        <v>0</v>
      </c>
      <c r="L125" s="95">
        <f>L133</f>
        <v>0</v>
      </c>
      <c r="M125" s="95"/>
    </row>
    <row r="126" spans="1:13" ht="63.75" customHeight="1" thickBot="1">
      <c r="A126" s="90">
        <v>13</v>
      </c>
      <c r="B126" s="21" t="s">
        <v>88</v>
      </c>
      <c r="C126" s="91" t="s">
        <v>32</v>
      </c>
      <c r="D126" s="103">
        <f>E126+F126+G126+H126+I126+J126+M126</f>
        <v>477726.4</v>
      </c>
      <c r="E126" s="104"/>
      <c r="F126" s="104"/>
      <c r="G126" s="104"/>
      <c r="H126" s="104">
        <v>469617.5</v>
      </c>
      <c r="I126" s="104">
        <v>8108.9</v>
      </c>
      <c r="J126" s="104"/>
      <c r="K126" s="91" t="s">
        <v>16</v>
      </c>
      <c r="L126" s="91" t="s">
        <v>16</v>
      </c>
      <c r="M126" s="95"/>
    </row>
    <row r="127" spans="1:13" ht="54.75" customHeight="1" thickBot="1">
      <c r="A127" s="90" t="s">
        <v>65</v>
      </c>
      <c r="B127" s="21" t="s">
        <v>24</v>
      </c>
      <c r="C127" s="91" t="s">
        <v>32</v>
      </c>
      <c r="D127" s="19">
        <f>E127+F127+G127+H127+I127+J127+M127</f>
        <v>0</v>
      </c>
      <c r="E127" s="95"/>
      <c r="F127" s="95"/>
      <c r="G127" s="95"/>
      <c r="H127" s="95"/>
      <c r="I127" s="95"/>
      <c r="J127" s="95"/>
      <c r="K127" s="91" t="s">
        <v>16</v>
      </c>
      <c r="L127" s="91" t="s">
        <v>16</v>
      </c>
      <c r="M127" s="95"/>
    </row>
    <row r="128" spans="1:13" ht="69.75" customHeight="1" thickBot="1">
      <c r="A128" s="90" t="s">
        <v>67</v>
      </c>
      <c r="B128" s="21" t="s">
        <v>66</v>
      </c>
      <c r="C128" s="91" t="s">
        <v>32</v>
      </c>
      <c r="D128" s="103">
        <f>E128+F128+G128+H128+I128+J128+M128</f>
        <v>41067.699999999997</v>
      </c>
      <c r="E128" s="104"/>
      <c r="F128" s="104"/>
      <c r="G128" s="104"/>
      <c r="H128" s="104">
        <v>41067.699999999997</v>
      </c>
      <c r="I128" s="104"/>
      <c r="J128" s="95"/>
      <c r="K128" s="91" t="s">
        <v>16</v>
      </c>
      <c r="L128" s="91" t="s">
        <v>16</v>
      </c>
      <c r="M128" s="95"/>
    </row>
    <row r="129" spans="1:15" ht="62.25" customHeight="1" thickBot="1">
      <c r="A129" s="90" t="s">
        <v>68</v>
      </c>
      <c r="B129" s="20" t="s">
        <v>25</v>
      </c>
      <c r="C129" s="88" t="s">
        <v>32</v>
      </c>
      <c r="D129" s="103">
        <f>E129+F129+G129+H129+I129+J129+M129</f>
        <v>0</v>
      </c>
      <c r="E129" s="105"/>
      <c r="F129" s="105"/>
      <c r="G129" s="105"/>
      <c r="H129" s="105"/>
      <c r="I129" s="105"/>
      <c r="J129" s="94"/>
      <c r="K129" s="88" t="s">
        <v>16</v>
      </c>
      <c r="L129" s="88" t="s">
        <v>16</v>
      </c>
      <c r="M129" s="95"/>
    </row>
    <row r="130" spans="1:15" ht="38.25" customHeight="1" thickBot="1">
      <c r="A130" s="90" t="s">
        <v>69</v>
      </c>
      <c r="B130" s="21" t="s">
        <v>26</v>
      </c>
      <c r="C130" s="91" t="s">
        <v>32</v>
      </c>
      <c r="D130" s="103">
        <f>E130+F130+G130+H130+I130+J130+M130</f>
        <v>10081.700000000001</v>
      </c>
      <c r="E130" s="104"/>
      <c r="F130" s="104"/>
      <c r="G130" s="104"/>
      <c r="H130" s="104">
        <v>10081.700000000001</v>
      </c>
      <c r="I130" s="104"/>
      <c r="J130" s="95"/>
      <c r="K130" s="91" t="s">
        <v>16</v>
      </c>
      <c r="L130" s="91" t="s">
        <v>16</v>
      </c>
      <c r="M130" s="95"/>
    </row>
    <row r="131" spans="1:15" ht="36" customHeight="1" thickBot="1">
      <c r="A131" s="90" t="s">
        <v>70</v>
      </c>
      <c r="B131" s="21" t="s">
        <v>43</v>
      </c>
      <c r="C131" s="91" t="s">
        <v>32</v>
      </c>
      <c r="D131" s="103">
        <f t="shared" ref="D131:D136" si="2">E131+F131+G131+H131+I131+J131+K131+L131+M131</f>
        <v>903931.89999999991</v>
      </c>
      <c r="E131" s="104">
        <v>13452.3</v>
      </c>
      <c r="F131" s="104"/>
      <c r="G131" s="104"/>
      <c r="H131" s="104">
        <v>575017.69999999995</v>
      </c>
      <c r="I131" s="104">
        <v>15124.7</v>
      </c>
      <c r="J131" s="98"/>
      <c r="K131" s="98">
        <f>K124</f>
        <v>143317.5</v>
      </c>
      <c r="L131" s="98">
        <f>L124</f>
        <v>157019.70000000001</v>
      </c>
      <c r="M131" s="95"/>
      <c r="O131" s="109"/>
    </row>
    <row r="132" spans="1:15" ht="32.25" customHeight="1" thickBot="1">
      <c r="A132" s="90" t="s">
        <v>71</v>
      </c>
      <c r="B132" s="21" t="s">
        <v>282</v>
      </c>
      <c r="C132" s="91" t="s">
        <v>32</v>
      </c>
      <c r="D132" s="103">
        <f t="shared" si="2"/>
        <v>300337.2</v>
      </c>
      <c r="E132" s="104"/>
      <c r="F132" s="104"/>
      <c r="G132" s="104"/>
      <c r="H132" s="104"/>
      <c r="I132" s="104"/>
      <c r="J132" s="95"/>
      <c r="K132" s="91">
        <f>K131</f>
        <v>143317.5</v>
      </c>
      <c r="L132" s="91">
        <f>L131</f>
        <v>157019.70000000001</v>
      </c>
      <c r="M132" s="95"/>
    </row>
    <row r="133" spans="1:15" ht="60" customHeight="1" thickBot="1">
      <c r="A133" s="90" t="s">
        <v>90</v>
      </c>
      <c r="B133" s="21" t="s">
        <v>17</v>
      </c>
      <c r="C133" s="91" t="s">
        <v>32</v>
      </c>
      <c r="D133" s="103">
        <f t="shared" si="2"/>
        <v>19936.900000000001</v>
      </c>
      <c r="E133" s="104"/>
      <c r="F133" s="104"/>
      <c r="G133" s="104"/>
      <c r="H133" s="104">
        <v>19936.900000000001</v>
      </c>
      <c r="I133" s="104"/>
      <c r="J133" s="95"/>
      <c r="K133" s="95"/>
      <c r="L133" s="95"/>
      <c r="M133" s="95"/>
    </row>
    <row r="134" spans="1:15" ht="57" customHeight="1" thickBot="1">
      <c r="A134" s="90" t="s">
        <v>101</v>
      </c>
      <c r="B134" s="22" t="s">
        <v>102</v>
      </c>
      <c r="C134" s="91" t="s">
        <v>32</v>
      </c>
      <c r="D134" s="103">
        <f>E134+F134+G134+H134+I134+J134+M134</f>
        <v>436048.3</v>
      </c>
      <c r="E134" s="104"/>
      <c r="F134" s="104"/>
      <c r="G134" s="104"/>
      <c r="H134" s="104">
        <v>428087.5</v>
      </c>
      <c r="I134" s="104">
        <v>7960.8</v>
      </c>
      <c r="J134" s="95"/>
      <c r="K134" s="88" t="s">
        <v>16</v>
      </c>
      <c r="L134" s="88" t="s">
        <v>16</v>
      </c>
      <c r="M134" s="95"/>
    </row>
    <row r="135" spans="1:15" ht="40.5" customHeight="1" thickBot="1">
      <c r="A135" s="90" t="s">
        <v>104</v>
      </c>
      <c r="B135" s="22" t="s">
        <v>39</v>
      </c>
      <c r="C135" s="91" t="s">
        <v>32</v>
      </c>
      <c r="D135" s="103">
        <f>E135+F135+G135+H135+I135+J135+M135</f>
        <v>0</v>
      </c>
      <c r="E135" s="104"/>
      <c r="F135" s="104"/>
      <c r="G135" s="104"/>
      <c r="H135" s="104"/>
      <c r="I135" s="104"/>
      <c r="J135" s="95"/>
      <c r="K135" s="88" t="s">
        <v>16</v>
      </c>
      <c r="L135" s="88" t="s">
        <v>16</v>
      </c>
      <c r="M135" s="95"/>
    </row>
    <row r="136" spans="1:15" ht="40.5" customHeight="1" thickBot="1">
      <c r="A136" s="90" t="s">
        <v>72</v>
      </c>
      <c r="B136" s="22" t="s">
        <v>91</v>
      </c>
      <c r="C136" s="91" t="s">
        <v>32</v>
      </c>
      <c r="D136" s="103">
        <f t="shared" si="2"/>
        <v>873024.20000000007</v>
      </c>
      <c r="E136" s="104">
        <v>11108.3</v>
      </c>
      <c r="F136" s="104"/>
      <c r="G136" s="104"/>
      <c r="H136" s="104">
        <v>565018.5</v>
      </c>
      <c r="I136" s="104">
        <v>13740.8</v>
      </c>
      <c r="J136" s="95"/>
      <c r="K136" s="95">
        <v>135198</v>
      </c>
      <c r="L136" s="95">
        <v>147958.6</v>
      </c>
      <c r="M136" s="95"/>
    </row>
    <row r="137" spans="1:15" ht="24.75" thickBot="1">
      <c r="A137" s="90" t="s">
        <v>94</v>
      </c>
      <c r="B137" s="22" t="s">
        <v>283</v>
      </c>
      <c r="C137" s="91" t="s">
        <v>32</v>
      </c>
      <c r="D137" s="97">
        <f>407762.76+53118.1+1959.3+718.2+753.76+1440+493100.7+863.5+89312.2+3078.6+22958.9+160.4</f>
        <v>1075226.42</v>
      </c>
      <c r="E137" s="88" t="s">
        <v>16</v>
      </c>
      <c r="F137" s="88" t="s">
        <v>16</v>
      </c>
      <c r="G137" s="88" t="s">
        <v>16</v>
      </c>
      <c r="H137" s="88" t="s">
        <v>16</v>
      </c>
      <c r="I137" s="88" t="s">
        <v>16</v>
      </c>
      <c r="J137" s="88" t="s">
        <v>16</v>
      </c>
      <c r="K137" s="88" t="s">
        <v>16</v>
      </c>
      <c r="L137" s="88" t="s">
        <v>16</v>
      </c>
      <c r="M137" s="88" t="s">
        <v>16</v>
      </c>
    </row>
    <row r="138" spans="1:15" ht="101.25" customHeight="1" thickBot="1">
      <c r="A138" s="90" t="s">
        <v>73</v>
      </c>
      <c r="B138" s="106" t="s">
        <v>284</v>
      </c>
      <c r="C138" s="88" t="s">
        <v>32</v>
      </c>
      <c r="D138" s="97">
        <v>259839.5</v>
      </c>
      <c r="E138" s="88" t="s">
        <v>16</v>
      </c>
      <c r="F138" s="88" t="s">
        <v>16</v>
      </c>
      <c r="G138" s="88" t="s">
        <v>16</v>
      </c>
      <c r="H138" s="88" t="s">
        <v>16</v>
      </c>
      <c r="I138" s="88" t="s">
        <v>16</v>
      </c>
      <c r="J138" s="88" t="s">
        <v>16</v>
      </c>
      <c r="K138" s="88" t="s">
        <v>16</v>
      </c>
      <c r="L138" s="88" t="s">
        <v>16</v>
      </c>
      <c r="M138" s="88" t="s">
        <v>16</v>
      </c>
    </row>
    <row r="139" spans="1:15" ht="15.75" thickBot="1">
      <c r="A139" s="140" t="s">
        <v>44</v>
      </c>
      <c r="B139" s="141"/>
      <c r="C139" s="141"/>
      <c r="D139" s="141"/>
      <c r="E139" s="141"/>
      <c r="F139" s="141"/>
      <c r="G139" s="141"/>
      <c r="H139" s="141"/>
      <c r="I139" s="141"/>
      <c r="J139" s="141"/>
      <c r="K139" s="141"/>
      <c r="L139" s="141"/>
      <c r="M139" s="142"/>
    </row>
    <row r="140" spans="1:15" ht="57" customHeight="1" thickBot="1">
      <c r="A140" s="18" t="s">
        <v>74</v>
      </c>
      <c r="B140" s="20" t="s">
        <v>321</v>
      </c>
      <c r="C140" s="19" t="s">
        <v>27</v>
      </c>
      <c r="D140" s="19">
        <f>E140+F140+G140+H140+I140+J140</f>
        <v>136</v>
      </c>
      <c r="E140" s="100">
        <v>8</v>
      </c>
      <c r="F140" s="100"/>
      <c r="G140" s="100"/>
      <c r="H140" s="100">
        <v>91</v>
      </c>
      <c r="I140" s="100">
        <v>37</v>
      </c>
      <c r="J140" s="100"/>
      <c r="K140" s="88" t="s">
        <v>16</v>
      </c>
      <c r="L140" s="88" t="s">
        <v>16</v>
      </c>
      <c r="M140" s="19" t="s">
        <v>16</v>
      </c>
    </row>
    <row r="141" spans="1:15" ht="54.75" customHeight="1" thickBot="1">
      <c r="A141" s="90" t="s">
        <v>75</v>
      </c>
      <c r="B141" s="21" t="s">
        <v>329</v>
      </c>
      <c r="C141" s="91" t="s">
        <v>27</v>
      </c>
      <c r="D141" s="19">
        <f t="shared" ref="D141:D148" si="3">E141+F141+G141+H141+I141+J141</f>
        <v>8</v>
      </c>
      <c r="E141" s="95"/>
      <c r="F141" s="95"/>
      <c r="G141" s="95"/>
      <c r="H141" s="95">
        <v>8</v>
      </c>
      <c r="I141" s="95"/>
      <c r="J141" s="95"/>
      <c r="K141" s="88" t="s">
        <v>16</v>
      </c>
      <c r="L141" s="88" t="s">
        <v>16</v>
      </c>
      <c r="M141" s="19" t="s">
        <v>16</v>
      </c>
    </row>
    <row r="142" spans="1:15" ht="77.25" customHeight="1" thickBot="1">
      <c r="A142" s="89">
        <v>21</v>
      </c>
      <c r="B142" s="21" t="s">
        <v>322</v>
      </c>
      <c r="C142" s="91" t="s">
        <v>40</v>
      </c>
      <c r="D142" s="19">
        <f t="shared" si="3"/>
        <v>566</v>
      </c>
      <c r="E142" s="95">
        <v>34</v>
      </c>
      <c r="F142" s="95"/>
      <c r="G142" s="95"/>
      <c r="H142" s="95">
        <v>459</v>
      </c>
      <c r="I142" s="95">
        <v>73</v>
      </c>
      <c r="J142" s="95"/>
      <c r="K142" s="88" t="s">
        <v>16</v>
      </c>
      <c r="L142" s="88" t="s">
        <v>16</v>
      </c>
      <c r="M142" s="19" t="s">
        <v>16</v>
      </c>
    </row>
    <row r="143" spans="1:15" ht="35.25" customHeight="1" thickBot="1">
      <c r="A143" s="90" t="s">
        <v>77</v>
      </c>
      <c r="B143" s="21" t="s">
        <v>100</v>
      </c>
      <c r="C143" s="91" t="s">
        <v>40</v>
      </c>
      <c r="D143" s="19">
        <f t="shared" si="3"/>
        <v>9</v>
      </c>
      <c r="E143" s="95"/>
      <c r="F143" s="95"/>
      <c r="G143" s="95"/>
      <c r="H143" s="95">
        <v>9</v>
      </c>
      <c r="I143" s="95"/>
      <c r="J143" s="95"/>
      <c r="K143" s="88" t="s">
        <v>16</v>
      </c>
      <c r="L143" s="88" t="s">
        <v>16</v>
      </c>
      <c r="M143" s="19" t="s">
        <v>16</v>
      </c>
    </row>
    <row r="144" spans="1:15" ht="102" customHeight="1" thickBot="1">
      <c r="A144" s="90" t="s">
        <v>78</v>
      </c>
      <c r="B144" s="22" t="s">
        <v>41</v>
      </c>
      <c r="C144" s="91" t="s">
        <v>27</v>
      </c>
      <c r="D144" s="19">
        <f t="shared" si="3"/>
        <v>443</v>
      </c>
      <c r="E144" s="95">
        <v>8</v>
      </c>
      <c r="F144" s="95"/>
      <c r="G144" s="95"/>
      <c r="H144" s="95">
        <v>398</v>
      </c>
      <c r="I144" s="95">
        <v>37</v>
      </c>
      <c r="J144" s="95"/>
      <c r="K144" s="88" t="s">
        <v>16</v>
      </c>
      <c r="L144" s="88" t="s">
        <v>16</v>
      </c>
      <c r="M144" s="19" t="s">
        <v>16</v>
      </c>
    </row>
    <row r="145" spans="1:13" ht="25.5" customHeight="1" thickBot="1">
      <c r="A145" s="90" t="s">
        <v>79</v>
      </c>
      <c r="B145" s="22" t="s">
        <v>285</v>
      </c>
      <c r="C145" s="91" t="s">
        <v>27</v>
      </c>
      <c r="D145" s="19">
        <f t="shared" si="3"/>
        <v>443</v>
      </c>
      <c r="E145" s="95">
        <v>8</v>
      </c>
      <c r="F145" s="95"/>
      <c r="G145" s="95"/>
      <c r="H145" s="95">
        <v>398</v>
      </c>
      <c r="I145" s="95">
        <v>37</v>
      </c>
      <c r="J145" s="95"/>
      <c r="K145" s="88" t="s">
        <v>16</v>
      </c>
      <c r="L145" s="88" t="s">
        <v>16</v>
      </c>
      <c r="M145" s="19" t="s">
        <v>16</v>
      </c>
    </row>
    <row r="146" spans="1:13" ht="89.25" customHeight="1" thickBot="1">
      <c r="A146" s="90" t="s">
        <v>80</v>
      </c>
      <c r="B146" s="22" t="s">
        <v>330</v>
      </c>
      <c r="C146" s="91" t="s">
        <v>27</v>
      </c>
      <c r="D146" s="19">
        <f t="shared" si="3"/>
        <v>94</v>
      </c>
      <c r="E146" s="95"/>
      <c r="F146" s="95"/>
      <c r="G146" s="95"/>
      <c r="H146" s="95">
        <v>76</v>
      </c>
      <c r="I146" s="95">
        <v>18</v>
      </c>
      <c r="J146" s="95"/>
      <c r="K146" s="88" t="s">
        <v>16</v>
      </c>
      <c r="L146" s="88" t="s">
        <v>16</v>
      </c>
      <c r="M146" s="19" t="s">
        <v>16</v>
      </c>
    </row>
    <row r="147" spans="1:13" ht="36" customHeight="1" thickBot="1">
      <c r="A147" s="90" t="s">
        <v>81</v>
      </c>
      <c r="B147" s="22" t="s">
        <v>285</v>
      </c>
      <c r="C147" s="91" t="s">
        <v>27</v>
      </c>
      <c r="D147" s="19">
        <f t="shared" si="3"/>
        <v>94</v>
      </c>
      <c r="E147" s="95"/>
      <c r="F147" s="95"/>
      <c r="G147" s="95"/>
      <c r="H147" s="95">
        <v>76</v>
      </c>
      <c r="I147" s="95">
        <v>18</v>
      </c>
      <c r="J147" s="95"/>
      <c r="K147" s="88" t="s">
        <v>16</v>
      </c>
      <c r="L147" s="88" t="s">
        <v>16</v>
      </c>
      <c r="M147" s="19" t="s">
        <v>16</v>
      </c>
    </row>
    <row r="148" spans="1:13" ht="117.75" customHeight="1" thickBot="1">
      <c r="A148" s="90" t="s">
        <v>105</v>
      </c>
      <c r="B148" s="22" t="s">
        <v>51</v>
      </c>
      <c r="C148" s="91" t="s">
        <v>27</v>
      </c>
      <c r="D148" s="19">
        <f t="shared" si="3"/>
        <v>21</v>
      </c>
      <c r="E148" s="95"/>
      <c r="F148" s="95"/>
      <c r="G148" s="95"/>
      <c r="H148" s="95">
        <v>21</v>
      </c>
      <c r="I148" s="95"/>
      <c r="J148" s="95"/>
      <c r="K148" s="88" t="s">
        <v>16</v>
      </c>
      <c r="L148" s="88" t="s">
        <v>16</v>
      </c>
      <c r="M148" s="19" t="s">
        <v>16</v>
      </c>
    </row>
    <row r="149" spans="1:13" ht="58.5" customHeight="1" thickBot="1">
      <c r="A149" s="90" t="s">
        <v>106</v>
      </c>
      <c r="B149" s="22" t="s">
        <v>52</v>
      </c>
      <c r="C149" s="91" t="s">
        <v>27</v>
      </c>
      <c r="D149" s="91">
        <f t="shared" ref="D149:D151" si="4">E149+F149+G149+H149+I149+J149</f>
        <v>21</v>
      </c>
      <c r="E149" s="95"/>
      <c r="F149" s="95"/>
      <c r="G149" s="95"/>
      <c r="H149" s="95">
        <v>21</v>
      </c>
      <c r="I149" s="95"/>
      <c r="J149" s="95"/>
      <c r="K149" s="88" t="s">
        <v>16</v>
      </c>
      <c r="L149" s="88" t="s">
        <v>16</v>
      </c>
      <c r="M149" s="19" t="s">
        <v>16</v>
      </c>
    </row>
    <row r="150" spans="1:13" ht="76.5" customHeight="1" thickBot="1">
      <c r="A150" s="90" t="s">
        <v>107</v>
      </c>
      <c r="B150" s="22" t="s">
        <v>331</v>
      </c>
      <c r="C150" s="91" t="s">
        <v>32</v>
      </c>
      <c r="D150" s="107">
        <f t="shared" si="4"/>
        <v>153118.59999999998</v>
      </c>
      <c r="E150" s="104">
        <v>9376.9</v>
      </c>
      <c r="F150" s="104"/>
      <c r="G150" s="104"/>
      <c r="H150" s="104">
        <v>133584.4</v>
      </c>
      <c r="I150" s="95">
        <v>10157.299999999999</v>
      </c>
      <c r="J150" s="95"/>
      <c r="K150" s="91" t="s">
        <v>16</v>
      </c>
      <c r="L150" s="91" t="s">
        <v>16</v>
      </c>
      <c r="M150" s="19" t="s">
        <v>16</v>
      </c>
    </row>
    <row r="151" spans="1:13" ht="33" customHeight="1" thickBot="1">
      <c r="A151" s="90" t="s">
        <v>108</v>
      </c>
      <c r="B151" s="22" t="s">
        <v>285</v>
      </c>
      <c r="C151" s="91" t="s">
        <v>32</v>
      </c>
      <c r="D151" s="107">
        <f t="shared" si="4"/>
        <v>153118.59999999998</v>
      </c>
      <c r="E151" s="104">
        <v>9376.9</v>
      </c>
      <c r="F151" s="104"/>
      <c r="G151" s="104"/>
      <c r="H151" s="104">
        <v>133584.4</v>
      </c>
      <c r="I151" s="95">
        <v>10157.299999999999</v>
      </c>
      <c r="J151" s="95"/>
      <c r="K151" s="91" t="s">
        <v>16</v>
      </c>
      <c r="L151" s="91" t="s">
        <v>16</v>
      </c>
      <c r="M151" s="19" t="s">
        <v>16</v>
      </c>
    </row>
    <row r="152" spans="1:13" ht="63" customHeight="1" thickBot="1">
      <c r="A152" s="90" t="s">
        <v>121</v>
      </c>
      <c r="B152" s="22" t="s">
        <v>332</v>
      </c>
      <c r="C152" s="91" t="s">
        <v>32</v>
      </c>
      <c r="D152" s="107">
        <f>E152+F152+G152+H152+I152+J152</f>
        <v>38560.5</v>
      </c>
      <c r="E152" s="104"/>
      <c r="F152" s="104"/>
      <c r="G152" s="104"/>
      <c r="H152" s="104">
        <v>34111.4</v>
      </c>
      <c r="I152" s="95">
        <v>4449.1000000000004</v>
      </c>
      <c r="J152" s="95"/>
      <c r="K152" s="91" t="s">
        <v>16</v>
      </c>
      <c r="L152" s="91" t="s">
        <v>16</v>
      </c>
      <c r="M152" s="19" t="s">
        <v>16</v>
      </c>
    </row>
    <row r="153" spans="1:13" ht="33" customHeight="1" thickBot="1">
      <c r="A153" s="90" t="s">
        <v>333</v>
      </c>
      <c r="B153" s="22" t="s">
        <v>285</v>
      </c>
      <c r="C153" s="91" t="s">
        <v>32</v>
      </c>
      <c r="D153" s="107">
        <f>E153+F153+G153+H153+I153+J153</f>
        <v>38560.5</v>
      </c>
      <c r="E153" s="104"/>
      <c r="F153" s="104"/>
      <c r="G153" s="104"/>
      <c r="H153" s="104">
        <v>34111.4</v>
      </c>
      <c r="I153" s="95">
        <v>4449.1000000000004</v>
      </c>
      <c r="J153" s="95"/>
      <c r="K153" s="91" t="s">
        <v>16</v>
      </c>
      <c r="L153" s="91" t="s">
        <v>16</v>
      </c>
      <c r="M153" s="19" t="s">
        <v>16</v>
      </c>
    </row>
    <row r="154" spans="1:13" ht="106.5" customHeight="1" thickBot="1">
      <c r="A154" s="90" t="s">
        <v>122</v>
      </c>
      <c r="B154" s="22" t="s">
        <v>96</v>
      </c>
      <c r="C154" s="91" t="s">
        <v>32</v>
      </c>
      <c r="D154" s="107">
        <f t="shared" ref="D154" si="5">E154+F154+G154+H154+I154+J154</f>
        <v>3882.6</v>
      </c>
      <c r="E154" s="104"/>
      <c r="F154" s="104"/>
      <c r="G154" s="104"/>
      <c r="H154" s="104">
        <f>3882.6</f>
        <v>3882.6</v>
      </c>
      <c r="I154" s="95"/>
      <c r="J154" s="95"/>
      <c r="K154" s="91" t="s">
        <v>16</v>
      </c>
      <c r="L154" s="91" t="s">
        <v>16</v>
      </c>
      <c r="M154" s="19" t="s">
        <v>16</v>
      </c>
    </row>
    <row r="155" spans="1:13" ht="53.25" customHeight="1" thickBot="1">
      <c r="A155" s="90" t="s">
        <v>334</v>
      </c>
      <c r="B155" s="22" t="s">
        <v>285</v>
      </c>
      <c r="C155" s="91" t="s">
        <v>32</v>
      </c>
      <c r="D155" s="107">
        <f t="shared" ref="D155" si="6">E155+F155+G155+H155+I155+J155</f>
        <v>3882.6</v>
      </c>
      <c r="E155" s="104"/>
      <c r="F155" s="104"/>
      <c r="G155" s="104"/>
      <c r="H155" s="104">
        <v>3882.6</v>
      </c>
      <c r="I155" s="95"/>
      <c r="J155" s="95"/>
      <c r="K155" s="91" t="s">
        <v>16</v>
      </c>
      <c r="L155" s="91" t="s">
        <v>16</v>
      </c>
      <c r="M155" s="19" t="s">
        <v>16</v>
      </c>
    </row>
    <row r="156" spans="1:13" ht="31.5" customHeight="1" thickBot="1">
      <c r="A156" s="130" t="s">
        <v>346</v>
      </c>
      <c r="B156" s="131"/>
      <c r="C156" s="131"/>
      <c r="D156" s="131"/>
      <c r="E156" s="131"/>
      <c r="F156" s="131"/>
      <c r="G156" s="131"/>
      <c r="H156" s="131"/>
      <c r="I156" s="131"/>
      <c r="J156" s="131"/>
      <c r="K156" s="131"/>
      <c r="L156" s="131"/>
      <c r="M156" s="132"/>
    </row>
    <row r="157" spans="1:13" ht="75.95" customHeight="1" thickBot="1">
      <c r="A157" s="41" t="s">
        <v>123</v>
      </c>
      <c r="B157" s="108" t="s">
        <v>347</v>
      </c>
      <c r="C157" s="19" t="s">
        <v>27</v>
      </c>
      <c r="D157" s="91">
        <f t="shared" ref="D157:D164" si="7">E157+F157+G157+H157+I157+J157</f>
        <v>55</v>
      </c>
      <c r="E157" s="95"/>
      <c r="F157" s="95"/>
      <c r="G157" s="95"/>
      <c r="H157" s="95">
        <v>55</v>
      </c>
      <c r="I157" s="95"/>
      <c r="J157" s="95"/>
      <c r="K157" s="19" t="s">
        <v>16</v>
      </c>
      <c r="L157" s="19" t="s">
        <v>16</v>
      </c>
      <c r="M157" s="91" t="s">
        <v>16</v>
      </c>
    </row>
    <row r="158" spans="1:13" ht="75.95" customHeight="1" thickBot="1">
      <c r="A158" s="41" t="s">
        <v>124</v>
      </c>
      <c r="B158" s="22" t="s">
        <v>348</v>
      </c>
      <c r="C158" s="91" t="s">
        <v>32</v>
      </c>
      <c r="D158" s="107">
        <f t="shared" si="7"/>
        <v>4779.3999999999996</v>
      </c>
      <c r="E158" s="104"/>
      <c r="F158" s="104"/>
      <c r="G158" s="104"/>
      <c r="H158" s="104">
        <v>4779.3999999999996</v>
      </c>
      <c r="I158" s="95"/>
      <c r="J158" s="95"/>
      <c r="K158" s="91" t="s">
        <v>16</v>
      </c>
      <c r="L158" s="91" t="s">
        <v>16</v>
      </c>
      <c r="M158" s="91" t="s">
        <v>16</v>
      </c>
    </row>
    <row r="159" spans="1:13" ht="75.95" customHeight="1" thickBot="1">
      <c r="A159" s="41" t="s">
        <v>125</v>
      </c>
      <c r="B159" s="22" t="s">
        <v>349</v>
      </c>
      <c r="C159" s="91" t="s">
        <v>32</v>
      </c>
      <c r="D159" s="91">
        <f t="shared" si="7"/>
        <v>0</v>
      </c>
      <c r="E159" s="95"/>
      <c r="F159" s="95"/>
      <c r="G159" s="95"/>
      <c r="H159" s="95">
        <v>0</v>
      </c>
      <c r="I159" s="95"/>
      <c r="J159" s="95"/>
      <c r="K159" s="91" t="s">
        <v>16</v>
      </c>
      <c r="L159" s="91" t="s">
        <v>16</v>
      </c>
      <c r="M159" s="91" t="s">
        <v>16</v>
      </c>
    </row>
    <row r="160" spans="1:13" ht="75.95" customHeight="1" thickBot="1">
      <c r="A160" s="41" t="s">
        <v>126</v>
      </c>
      <c r="B160" s="22" t="s">
        <v>350</v>
      </c>
      <c r="C160" s="91" t="s">
        <v>27</v>
      </c>
      <c r="D160" s="91">
        <f t="shared" si="7"/>
        <v>55</v>
      </c>
      <c r="E160" s="95"/>
      <c r="F160" s="95"/>
      <c r="G160" s="95"/>
      <c r="H160" s="95">
        <v>55</v>
      </c>
      <c r="I160" s="95"/>
      <c r="J160" s="95"/>
      <c r="K160" s="91" t="s">
        <v>16</v>
      </c>
      <c r="L160" s="91" t="s">
        <v>16</v>
      </c>
      <c r="M160" s="91" t="s">
        <v>16</v>
      </c>
    </row>
    <row r="161" spans="1:13" ht="75.95" customHeight="1" thickBot="1">
      <c r="A161" s="41" t="s">
        <v>127</v>
      </c>
      <c r="B161" s="22" t="s">
        <v>351</v>
      </c>
      <c r="C161" s="91" t="s">
        <v>32</v>
      </c>
      <c r="D161" s="107">
        <f t="shared" si="7"/>
        <v>4779.3999999999996</v>
      </c>
      <c r="E161" s="104"/>
      <c r="F161" s="104"/>
      <c r="G161" s="104"/>
      <c r="H161" s="104">
        <v>4779.3999999999996</v>
      </c>
      <c r="I161" s="95"/>
      <c r="J161" s="95"/>
      <c r="K161" s="91" t="s">
        <v>16</v>
      </c>
      <c r="L161" s="91" t="s">
        <v>16</v>
      </c>
      <c r="M161" s="91" t="s">
        <v>16</v>
      </c>
    </row>
    <row r="162" spans="1:13" ht="75.95" customHeight="1" thickBot="1">
      <c r="A162" s="41" t="s">
        <v>128</v>
      </c>
      <c r="B162" s="22" t="s">
        <v>352</v>
      </c>
      <c r="C162" s="91" t="s">
        <v>32</v>
      </c>
      <c r="D162" s="91">
        <f t="shared" si="7"/>
        <v>0</v>
      </c>
      <c r="E162" s="95"/>
      <c r="F162" s="95"/>
      <c r="G162" s="95"/>
      <c r="H162" s="95">
        <v>0</v>
      </c>
      <c r="I162" s="95"/>
      <c r="J162" s="95"/>
      <c r="K162" s="91" t="s">
        <v>16</v>
      </c>
      <c r="L162" s="91" t="s">
        <v>16</v>
      </c>
      <c r="M162" s="91" t="s">
        <v>16</v>
      </c>
    </row>
    <row r="163" spans="1:13" ht="75.95" customHeight="1" thickBot="1">
      <c r="A163" s="41" t="s">
        <v>129</v>
      </c>
      <c r="B163" s="22" t="s">
        <v>353</v>
      </c>
      <c r="C163" s="91" t="s">
        <v>27</v>
      </c>
      <c r="D163" s="91">
        <f t="shared" si="7"/>
        <v>99</v>
      </c>
      <c r="E163" s="95"/>
      <c r="F163" s="95"/>
      <c r="G163" s="95"/>
      <c r="H163" s="95">
        <v>99</v>
      </c>
      <c r="I163" s="95"/>
      <c r="J163" s="95"/>
      <c r="K163" s="91" t="s">
        <v>16</v>
      </c>
      <c r="L163" s="91" t="s">
        <v>16</v>
      </c>
      <c r="M163" s="91" t="s">
        <v>16</v>
      </c>
    </row>
    <row r="164" spans="1:13" ht="75.95" customHeight="1" thickBot="1">
      <c r="A164" s="41" t="s">
        <v>130</v>
      </c>
      <c r="B164" s="22" t="s">
        <v>354</v>
      </c>
      <c r="C164" s="91" t="s">
        <v>32</v>
      </c>
      <c r="D164" s="107">
        <f t="shared" si="7"/>
        <v>20268.849999999999</v>
      </c>
      <c r="E164" s="95"/>
      <c r="F164" s="95"/>
      <c r="G164" s="95"/>
      <c r="H164" s="98">
        <v>20268.849999999999</v>
      </c>
      <c r="I164" s="95"/>
      <c r="J164" s="95"/>
      <c r="K164" s="91" t="s">
        <v>16</v>
      </c>
      <c r="L164" s="91" t="s">
        <v>16</v>
      </c>
      <c r="M164" s="91" t="s">
        <v>16</v>
      </c>
    </row>
    <row r="165" spans="1:13" ht="75.95" customHeight="1" thickBot="1">
      <c r="A165" s="41" t="s">
        <v>131</v>
      </c>
      <c r="B165" s="22" t="s">
        <v>355</v>
      </c>
      <c r="C165" s="91" t="s">
        <v>32</v>
      </c>
      <c r="D165" s="107">
        <f>E165+F165+G165+H165+I165+J165</f>
        <v>15079.4</v>
      </c>
      <c r="E165" s="95"/>
      <c r="F165" s="95"/>
      <c r="G165" s="95"/>
      <c r="H165" s="98">
        <v>15079.4</v>
      </c>
      <c r="I165" s="95"/>
      <c r="J165" s="95"/>
      <c r="K165" s="91" t="s">
        <v>16</v>
      </c>
      <c r="L165" s="91" t="s">
        <v>16</v>
      </c>
      <c r="M165" s="91" t="s">
        <v>16</v>
      </c>
    </row>
    <row r="166" spans="1:13" ht="75.95" customHeight="1">
      <c r="A166" s="44"/>
      <c r="B166" s="23"/>
      <c r="C166" s="182" t="s">
        <v>369</v>
      </c>
      <c r="D166" s="182"/>
      <c r="E166" s="182"/>
      <c r="F166" s="182"/>
      <c r="G166" s="182"/>
      <c r="H166" s="182"/>
      <c r="I166" s="182"/>
      <c r="J166" s="182"/>
      <c r="K166" s="182"/>
      <c r="L166" s="24"/>
      <c r="M166" s="24"/>
    </row>
    <row r="167" spans="1:13" ht="35.25" customHeight="1">
      <c r="A167" s="168" t="s">
        <v>0</v>
      </c>
      <c r="B167" s="168" t="s">
        <v>1</v>
      </c>
      <c r="C167" s="168" t="s">
        <v>2</v>
      </c>
      <c r="D167" s="168" t="s">
        <v>3</v>
      </c>
      <c r="E167" s="168" t="s">
        <v>4</v>
      </c>
      <c r="F167" s="168"/>
      <c r="G167" s="168"/>
      <c r="H167" s="168"/>
      <c r="I167" s="168"/>
      <c r="J167" s="168"/>
      <c r="K167" s="168"/>
      <c r="L167" s="168"/>
      <c r="M167" s="24"/>
    </row>
    <row r="168" spans="1:13" ht="33" customHeight="1">
      <c r="A168" s="168"/>
      <c r="B168" s="168"/>
      <c r="C168" s="168"/>
      <c r="D168" s="168"/>
      <c r="E168" s="168" t="s">
        <v>5</v>
      </c>
      <c r="F168" s="168"/>
      <c r="G168" s="168"/>
      <c r="H168" s="168"/>
      <c r="I168" s="168"/>
      <c r="J168" s="168"/>
      <c r="K168" s="168" t="s">
        <v>6</v>
      </c>
      <c r="L168" s="168"/>
      <c r="M168" s="24"/>
    </row>
    <row r="169" spans="1:13" ht="36.75" customHeight="1">
      <c r="A169" s="168"/>
      <c r="B169" s="168"/>
      <c r="C169" s="168"/>
      <c r="D169" s="168"/>
      <c r="E169" s="168" t="s">
        <v>7</v>
      </c>
      <c r="F169" s="168"/>
      <c r="G169" s="168"/>
      <c r="H169" s="168" t="s">
        <v>8</v>
      </c>
      <c r="I169" s="168" t="s">
        <v>9</v>
      </c>
      <c r="J169" s="168" t="s">
        <v>10</v>
      </c>
      <c r="K169" s="168"/>
      <c r="L169" s="168"/>
      <c r="M169" s="24"/>
    </row>
    <row r="170" spans="1:13" ht="72.75" customHeight="1">
      <c r="A170" s="168"/>
      <c r="B170" s="168"/>
      <c r="C170" s="168"/>
      <c r="D170" s="168"/>
      <c r="E170" s="45" t="s">
        <v>11</v>
      </c>
      <c r="F170" s="45" t="s">
        <v>12</v>
      </c>
      <c r="G170" s="45" t="s">
        <v>93</v>
      </c>
      <c r="H170" s="168"/>
      <c r="I170" s="168"/>
      <c r="J170" s="168"/>
      <c r="K170" s="45" t="s">
        <v>14</v>
      </c>
      <c r="L170" s="45" t="s">
        <v>15</v>
      </c>
      <c r="M170" s="24"/>
    </row>
    <row r="171" spans="1:13" ht="31.5" customHeight="1" thickBot="1">
      <c r="A171" s="45">
        <v>1</v>
      </c>
      <c r="B171" s="45">
        <v>2</v>
      </c>
      <c r="C171" s="45">
        <v>3</v>
      </c>
      <c r="D171" s="45">
        <v>4</v>
      </c>
      <c r="E171" s="45">
        <v>5</v>
      </c>
      <c r="F171" s="45">
        <v>6</v>
      </c>
      <c r="G171" s="45">
        <v>7</v>
      </c>
      <c r="H171" s="45">
        <v>8</v>
      </c>
      <c r="I171" s="45">
        <v>9</v>
      </c>
      <c r="J171" s="45">
        <v>10</v>
      </c>
      <c r="K171" s="45">
        <v>11</v>
      </c>
      <c r="L171" s="45">
        <v>12</v>
      </c>
      <c r="M171" s="24"/>
    </row>
    <row r="172" spans="1:13" ht="75.95" customHeight="1" thickBot="1">
      <c r="A172" s="45">
        <v>1</v>
      </c>
      <c r="B172" s="46" t="s">
        <v>370</v>
      </c>
      <c r="C172" s="45" t="s">
        <v>27</v>
      </c>
      <c r="D172" s="54">
        <f>E172+F172+G172+H172+I172+J172</f>
        <v>2</v>
      </c>
      <c r="E172" s="45"/>
      <c r="F172" s="45"/>
      <c r="G172" s="45"/>
      <c r="H172" s="45">
        <f>1+1</f>
        <v>2</v>
      </c>
      <c r="I172" s="45"/>
      <c r="J172" s="45"/>
      <c r="K172" s="45" t="s">
        <v>16</v>
      </c>
      <c r="L172" s="45" t="s">
        <v>16</v>
      </c>
      <c r="M172" s="24"/>
    </row>
    <row r="173" spans="1:13" ht="75.95" customHeight="1" thickBot="1">
      <c r="A173" s="45" t="s">
        <v>157</v>
      </c>
      <c r="B173" s="47" t="s">
        <v>371</v>
      </c>
      <c r="C173" s="45" t="s">
        <v>27</v>
      </c>
      <c r="D173" s="54">
        <f>E173+F173+G173+H173+J173</f>
        <v>1</v>
      </c>
      <c r="E173" s="45"/>
      <c r="F173" s="45"/>
      <c r="G173" s="45"/>
      <c r="H173" s="45">
        <v>1</v>
      </c>
      <c r="I173" s="45" t="s">
        <v>16</v>
      </c>
      <c r="J173" s="45"/>
      <c r="K173" s="45" t="s">
        <v>16</v>
      </c>
      <c r="L173" s="45" t="s">
        <v>16</v>
      </c>
      <c r="M173" s="24"/>
    </row>
    <row r="174" spans="1:13" ht="75.95" customHeight="1" thickBot="1">
      <c r="A174" s="48">
        <v>2</v>
      </c>
      <c r="B174" s="47" t="s">
        <v>372</v>
      </c>
      <c r="C174" s="45" t="s">
        <v>27</v>
      </c>
      <c r="D174" s="54">
        <f>E174+F174+G174+H174+I174+J174</f>
        <v>1</v>
      </c>
      <c r="E174" s="45"/>
      <c r="F174" s="45"/>
      <c r="G174" s="45"/>
      <c r="H174" s="45">
        <v>1</v>
      </c>
      <c r="I174" s="45"/>
      <c r="J174" s="45"/>
      <c r="K174" s="45" t="s">
        <v>16</v>
      </c>
      <c r="L174" s="45" t="s">
        <v>16</v>
      </c>
      <c r="M174" s="24"/>
    </row>
    <row r="175" spans="1:13" ht="75.95" customHeight="1" thickBot="1">
      <c r="A175" s="49" t="s">
        <v>30</v>
      </c>
      <c r="B175" s="47" t="s">
        <v>373</v>
      </c>
      <c r="C175" s="45" t="s">
        <v>27</v>
      </c>
      <c r="D175" s="54">
        <f>E175+F175+G175+H175+J175</f>
        <v>1</v>
      </c>
      <c r="E175" s="45"/>
      <c r="F175" s="45"/>
      <c r="G175" s="45"/>
      <c r="H175" s="45">
        <v>1</v>
      </c>
      <c r="I175" s="45" t="s">
        <v>16</v>
      </c>
      <c r="J175" s="45"/>
      <c r="K175" s="45" t="s">
        <v>16</v>
      </c>
      <c r="L175" s="45" t="s">
        <v>16</v>
      </c>
      <c r="M175" s="24"/>
    </row>
    <row r="176" spans="1:13" ht="75.95" customHeight="1" thickBot="1">
      <c r="A176" s="50" t="s">
        <v>47</v>
      </c>
      <c r="B176" s="37" t="s">
        <v>374</v>
      </c>
      <c r="C176" s="45" t="s">
        <v>32</v>
      </c>
      <c r="D176" s="55">
        <f>E176+F176+G176+H176+I176+J176+K176+L176</f>
        <v>24256.4254</v>
      </c>
      <c r="E176" s="45"/>
      <c r="F176" s="45"/>
      <c r="G176" s="45"/>
      <c r="H176" s="52">
        <f>6691.38+1458.81</f>
        <v>8150.1900000000005</v>
      </c>
      <c r="I176" s="52"/>
      <c r="J176" s="52"/>
      <c r="K176" s="52">
        <f>11224+608.7</f>
        <v>11832.7</v>
      </c>
      <c r="L176" s="52">
        <f>321.1+3952.4354</f>
        <v>4273.5353999999998</v>
      </c>
      <c r="M176" s="24"/>
    </row>
    <row r="177" spans="1:13" ht="75.95" customHeight="1" thickBot="1">
      <c r="A177" s="53" t="s">
        <v>33</v>
      </c>
      <c r="B177" s="37" t="s">
        <v>375</v>
      </c>
      <c r="C177" s="45" t="s">
        <v>32</v>
      </c>
      <c r="D177" s="55">
        <f>E177+F177+G177+H177+J177</f>
        <v>1458.81</v>
      </c>
      <c r="E177" s="45"/>
      <c r="F177" s="45"/>
      <c r="G177" s="45"/>
      <c r="H177" s="52">
        <v>1458.81</v>
      </c>
      <c r="I177" s="45" t="s">
        <v>16</v>
      </c>
      <c r="J177" s="45"/>
      <c r="K177" s="45" t="s">
        <v>16</v>
      </c>
      <c r="L177" s="45" t="s">
        <v>16</v>
      </c>
      <c r="M177" s="24"/>
    </row>
    <row r="178" spans="1:13" ht="75.95" customHeight="1" thickBot="1">
      <c r="A178" s="50" t="s">
        <v>34</v>
      </c>
      <c r="B178" s="37" t="s">
        <v>376</v>
      </c>
      <c r="C178" s="45" t="s">
        <v>32</v>
      </c>
      <c r="D178" s="55">
        <f>E178+F178+G178+H178+I178+J178+K178+L178</f>
        <v>17110.145400000001</v>
      </c>
      <c r="E178" s="45"/>
      <c r="F178" s="45"/>
      <c r="G178" s="45"/>
      <c r="H178" s="52">
        <f>368.2+1458.81</f>
        <v>1827.01</v>
      </c>
      <c r="I178" s="52"/>
      <c r="J178" s="52"/>
      <c r="K178" s="52">
        <f>32.1+11224</f>
        <v>11256.1</v>
      </c>
      <c r="L178" s="52">
        <f>74.6+3952.4354</f>
        <v>4027.0353999999998</v>
      </c>
      <c r="M178" s="24"/>
    </row>
    <row r="179" spans="1:13" ht="75.95" customHeight="1" thickBot="1">
      <c r="A179" s="50" t="s">
        <v>48</v>
      </c>
      <c r="B179" s="37" t="s">
        <v>377</v>
      </c>
      <c r="C179" s="45" t="s">
        <v>32</v>
      </c>
      <c r="D179" s="55">
        <f>E179+F179+G179+H179+I179+J179+K179+L179</f>
        <v>2148.5100000000002</v>
      </c>
      <c r="E179" s="45"/>
      <c r="F179" s="45"/>
      <c r="G179" s="45"/>
      <c r="H179" s="52">
        <v>1458.81</v>
      </c>
      <c r="I179" s="45"/>
      <c r="J179" s="45"/>
      <c r="K179" s="45">
        <v>608.70000000000005</v>
      </c>
      <c r="L179" s="45">
        <v>81</v>
      </c>
      <c r="M179" s="24"/>
    </row>
    <row r="180" spans="1:13" ht="75.95" customHeight="1" thickBot="1">
      <c r="A180" s="50" t="s">
        <v>35</v>
      </c>
      <c r="B180" s="37" t="s">
        <v>378</v>
      </c>
      <c r="C180" s="45" t="s">
        <v>32</v>
      </c>
      <c r="D180" s="55">
        <f>E180+F180+G180+H180+J180</f>
        <v>1458.81</v>
      </c>
      <c r="E180" s="45"/>
      <c r="F180" s="45"/>
      <c r="G180" s="45"/>
      <c r="H180" s="52">
        <v>1458.81</v>
      </c>
      <c r="I180" s="45" t="s">
        <v>16</v>
      </c>
      <c r="J180" s="45"/>
      <c r="K180" s="45" t="s">
        <v>16</v>
      </c>
      <c r="L180" s="45" t="s">
        <v>16</v>
      </c>
      <c r="M180" s="24"/>
    </row>
    <row r="181" spans="1:13" ht="75.95" customHeight="1" thickBot="1">
      <c r="A181" s="50" t="s">
        <v>49</v>
      </c>
      <c r="B181" s="37" t="s">
        <v>379</v>
      </c>
      <c r="C181" s="45" t="s">
        <v>27</v>
      </c>
      <c r="D181" s="54">
        <f>E181+F181+G181+H181+I181+J181+K181+L181</f>
        <v>435</v>
      </c>
      <c r="E181" s="45"/>
      <c r="F181" s="45"/>
      <c r="G181" s="45"/>
      <c r="H181" s="45">
        <f>11+60+2</f>
        <v>73</v>
      </c>
      <c r="I181" s="45">
        <v>10</v>
      </c>
      <c r="J181" s="45"/>
      <c r="K181" s="54">
        <f>40+1</f>
        <v>41</v>
      </c>
      <c r="L181" s="54">
        <f>54+255+2</f>
        <v>311</v>
      </c>
      <c r="M181" s="24"/>
    </row>
    <row r="182" spans="1:13" ht="75.95" customHeight="1" thickBot="1">
      <c r="A182" s="50" t="s">
        <v>53</v>
      </c>
      <c r="B182" s="37" t="s">
        <v>380</v>
      </c>
      <c r="C182" s="45" t="s">
        <v>27</v>
      </c>
      <c r="D182" s="54">
        <f>E182+F182+G182+H182+J182</f>
        <v>12</v>
      </c>
      <c r="E182" s="45"/>
      <c r="F182" s="45"/>
      <c r="G182" s="45"/>
      <c r="H182" s="45">
        <v>12</v>
      </c>
      <c r="I182" s="45" t="s">
        <v>16</v>
      </c>
      <c r="J182" s="45"/>
      <c r="K182" s="45" t="s">
        <v>16</v>
      </c>
      <c r="L182" s="45" t="s">
        <v>16</v>
      </c>
      <c r="M182" s="24"/>
    </row>
    <row r="183" spans="1:13" ht="75.95" customHeight="1" thickBot="1">
      <c r="A183" s="50" t="s">
        <v>55</v>
      </c>
      <c r="B183" s="37" t="s">
        <v>381</v>
      </c>
      <c r="C183" s="45" t="s">
        <v>27</v>
      </c>
      <c r="D183" s="54">
        <f>E183+F183+G183+H183+I183+J183</f>
        <v>2</v>
      </c>
      <c r="E183" s="45"/>
      <c r="F183" s="45"/>
      <c r="G183" s="45"/>
      <c r="H183" s="45">
        <v>2</v>
      </c>
      <c r="I183" s="45"/>
      <c r="J183" s="45"/>
      <c r="K183" s="45" t="s">
        <v>16</v>
      </c>
      <c r="L183" s="45" t="s">
        <v>16</v>
      </c>
      <c r="M183" s="24"/>
    </row>
    <row r="184" spans="1:13" ht="75.95" customHeight="1" thickBot="1">
      <c r="A184" s="50" t="s">
        <v>56</v>
      </c>
      <c r="B184" s="37" t="s">
        <v>382</v>
      </c>
      <c r="C184" s="45" t="s">
        <v>27</v>
      </c>
      <c r="D184" s="54">
        <f>E184+F184+G184+H184+J184</f>
        <v>0</v>
      </c>
      <c r="E184" s="45"/>
      <c r="F184" s="45"/>
      <c r="G184" s="45"/>
      <c r="H184" s="45">
        <v>0</v>
      </c>
      <c r="I184" s="45" t="s">
        <v>16</v>
      </c>
      <c r="J184" s="45"/>
      <c r="K184" s="45" t="s">
        <v>16</v>
      </c>
      <c r="L184" s="45" t="s">
        <v>16</v>
      </c>
      <c r="M184" s="24"/>
    </row>
    <row r="185" spans="1:13" ht="75.95" customHeight="1" thickBot="1">
      <c r="A185" s="50" t="s">
        <v>114</v>
      </c>
      <c r="B185" s="38" t="s">
        <v>383</v>
      </c>
      <c r="C185" s="45" t="s">
        <v>27</v>
      </c>
      <c r="D185" s="54">
        <f>E185+F185+G185+H185+I185+J185+K185+L185</f>
        <v>434</v>
      </c>
      <c r="E185" s="45"/>
      <c r="F185" s="45"/>
      <c r="G185" s="45"/>
      <c r="H185" s="45">
        <f>11+59+2</f>
        <v>72</v>
      </c>
      <c r="I185" s="45">
        <v>10</v>
      </c>
      <c r="J185" s="45"/>
      <c r="K185" s="54">
        <v>41</v>
      </c>
      <c r="L185" s="54">
        <f>54+255+2</f>
        <v>311</v>
      </c>
      <c r="M185" s="24"/>
    </row>
    <row r="186" spans="1:13" ht="75.95" customHeight="1" thickBot="1">
      <c r="A186" s="50" t="s">
        <v>58</v>
      </c>
      <c r="B186" s="37" t="s">
        <v>384</v>
      </c>
      <c r="C186" s="45" t="s">
        <v>27</v>
      </c>
      <c r="D186" s="54">
        <f>E186+F186+G186+H186+J186</f>
        <v>12</v>
      </c>
      <c r="E186" s="45"/>
      <c r="F186" s="45"/>
      <c r="G186" s="45"/>
      <c r="H186" s="45">
        <v>12</v>
      </c>
      <c r="I186" s="45" t="s">
        <v>16</v>
      </c>
      <c r="J186" s="45"/>
      <c r="K186" s="45" t="s">
        <v>16</v>
      </c>
      <c r="L186" s="45" t="s">
        <v>16</v>
      </c>
      <c r="M186" s="24"/>
    </row>
    <row r="187" spans="1:13" ht="75.95" customHeight="1" thickBot="1">
      <c r="A187" s="50" t="s">
        <v>385</v>
      </c>
      <c r="B187" s="37" t="s">
        <v>386</v>
      </c>
      <c r="C187" s="45" t="s">
        <v>27</v>
      </c>
      <c r="D187" s="54">
        <f>E187+F187+G187+H187+I187+J187</f>
        <v>23</v>
      </c>
      <c r="E187" s="45"/>
      <c r="F187" s="45"/>
      <c r="G187" s="45"/>
      <c r="H187" s="45">
        <f>4+10+2</f>
        <v>16</v>
      </c>
      <c r="I187" s="45">
        <v>7</v>
      </c>
      <c r="J187" s="45"/>
      <c r="K187" s="45" t="s">
        <v>16</v>
      </c>
      <c r="L187" s="45" t="s">
        <v>16</v>
      </c>
      <c r="M187" s="24"/>
    </row>
    <row r="188" spans="1:13" ht="75.95" customHeight="1" thickBot="1">
      <c r="A188" s="50" t="s">
        <v>387</v>
      </c>
      <c r="B188" s="37" t="s">
        <v>388</v>
      </c>
      <c r="C188" s="45" t="s">
        <v>27</v>
      </c>
      <c r="D188" s="54">
        <f>E188+F188+G188+H188+I188+J188</f>
        <v>2</v>
      </c>
      <c r="E188" s="45"/>
      <c r="F188" s="45"/>
      <c r="G188" s="45"/>
      <c r="H188" s="45">
        <v>2</v>
      </c>
      <c r="I188" s="45"/>
      <c r="J188" s="45"/>
      <c r="K188" s="45" t="s">
        <v>16</v>
      </c>
      <c r="L188" s="45" t="s">
        <v>16</v>
      </c>
      <c r="M188" s="24"/>
    </row>
    <row r="189" spans="1:13" ht="75.95" customHeight="1" thickBot="1">
      <c r="A189" s="50" t="s">
        <v>115</v>
      </c>
      <c r="B189" s="37" t="s">
        <v>389</v>
      </c>
      <c r="C189" s="45" t="s">
        <v>32</v>
      </c>
      <c r="D189" s="55">
        <f>E189+F189+G189+H189+I189+J189+K189+L189</f>
        <v>448387.46324000001</v>
      </c>
      <c r="E189" s="45"/>
      <c r="F189" s="45"/>
      <c r="G189" s="45"/>
      <c r="H189" s="52">
        <f>63890.42243+356877.375+1006.76</f>
        <v>421774.55742999999</v>
      </c>
      <c r="I189" s="52">
        <v>2900.9</v>
      </c>
      <c r="J189" s="52"/>
      <c r="K189" s="55">
        <f>8045.16509+595.1</f>
        <v>8640.2650900000008</v>
      </c>
      <c r="L189" s="51">
        <f>2056.1+12583.24072+432.4</f>
        <v>15071.74072</v>
      </c>
      <c r="M189" s="24"/>
    </row>
    <row r="190" spans="1:13" ht="75.95" customHeight="1" thickBot="1">
      <c r="A190" s="50" t="s">
        <v>59</v>
      </c>
      <c r="B190" s="37" t="s">
        <v>390</v>
      </c>
      <c r="C190" s="45" t="s">
        <v>32</v>
      </c>
      <c r="D190" s="55">
        <f>E190+F190+G190+H190+J190</f>
        <v>40299.451999999997</v>
      </c>
      <c r="E190" s="45"/>
      <c r="F190" s="45"/>
      <c r="G190" s="45"/>
      <c r="H190" s="52">
        <v>40299.451999999997</v>
      </c>
      <c r="I190" s="45" t="s">
        <v>16</v>
      </c>
      <c r="J190" s="45"/>
      <c r="K190" s="45" t="s">
        <v>16</v>
      </c>
      <c r="L190" s="45" t="s">
        <v>16</v>
      </c>
      <c r="M190" s="24"/>
    </row>
    <row r="191" spans="1:13" ht="75.95" customHeight="1" thickBot="1">
      <c r="A191" s="50" t="s">
        <v>60</v>
      </c>
      <c r="B191" s="37" t="s">
        <v>391</v>
      </c>
      <c r="C191" s="45" t="s">
        <v>32</v>
      </c>
      <c r="D191" s="55">
        <f>E191+F191+G191+H191+I191+J191</f>
        <v>910</v>
      </c>
      <c r="E191" s="45"/>
      <c r="F191" s="45"/>
      <c r="G191" s="45"/>
      <c r="H191" s="45">
        <v>910</v>
      </c>
      <c r="I191" s="45"/>
      <c r="J191" s="45"/>
      <c r="K191" s="45" t="s">
        <v>16</v>
      </c>
      <c r="L191" s="45" t="s">
        <v>16</v>
      </c>
      <c r="M191" s="24"/>
    </row>
    <row r="192" spans="1:13" ht="75.95" customHeight="1" thickBot="1">
      <c r="A192" s="50" t="s">
        <v>61</v>
      </c>
      <c r="B192" s="37" t="s">
        <v>392</v>
      </c>
      <c r="C192" s="45" t="s">
        <v>32</v>
      </c>
      <c r="D192" s="54">
        <f>E192+F192+G192+H192+J192</f>
        <v>0</v>
      </c>
      <c r="E192" s="45"/>
      <c r="F192" s="45"/>
      <c r="G192" s="45"/>
      <c r="H192" s="45">
        <v>0</v>
      </c>
      <c r="I192" s="45" t="s">
        <v>16</v>
      </c>
      <c r="J192" s="45"/>
      <c r="K192" s="45" t="s">
        <v>16</v>
      </c>
      <c r="L192" s="45" t="s">
        <v>16</v>
      </c>
      <c r="M192" s="24"/>
    </row>
    <row r="193" spans="1:13" ht="75.95" customHeight="1" thickBot="1">
      <c r="A193" s="50" t="s">
        <v>116</v>
      </c>
      <c r="B193" s="37" t="s">
        <v>393</v>
      </c>
      <c r="C193" s="45" t="s">
        <v>32</v>
      </c>
      <c r="D193" s="55">
        <f>E193+F193+G193+H193+I193+J193+K193+L193</f>
        <v>446243.82324000006</v>
      </c>
      <c r="E193" s="52"/>
      <c r="F193" s="52"/>
      <c r="G193" s="52"/>
      <c r="H193" s="52">
        <f>61746.78243+356877.375+1006.76</f>
        <v>419630.91743000003</v>
      </c>
      <c r="I193" s="52">
        <v>2900.9</v>
      </c>
      <c r="J193" s="52"/>
      <c r="K193" s="51">
        <f>595.1+8045.16509</f>
        <v>8640.2650900000008</v>
      </c>
      <c r="L193" s="51">
        <f>2056.1+12583.24072+432.4</f>
        <v>15071.74072</v>
      </c>
      <c r="M193" s="24"/>
    </row>
    <row r="194" spans="1:13" ht="75.95" customHeight="1" thickBot="1">
      <c r="A194" s="50" t="s">
        <v>62</v>
      </c>
      <c r="B194" s="37" t="s">
        <v>394</v>
      </c>
      <c r="C194" s="45" t="s">
        <v>32</v>
      </c>
      <c r="D194" s="55">
        <f>E194+F194+G194+H194+I194+J194+K194+L194</f>
        <v>143775.56610999999</v>
      </c>
      <c r="E194" s="52"/>
      <c r="F194" s="52"/>
      <c r="G194" s="52"/>
      <c r="H194" s="52">
        <f>98993.67+406.76+20898.8</f>
        <v>120299.23</v>
      </c>
      <c r="I194" s="52">
        <v>2262.9</v>
      </c>
      <c r="J194" s="52"/>
      <c r="K194" s="51">
        <f>28+8045.16509</f>
        <v>8073.1650900000004</v>
      </c>
      <c r="L194" s="51">
        <f>1539.9+11167.97102+432.4</f>
        <v>13140.27102</v>
      </c>
      <c r="M194" s="24"/>
    </row>
    <row r="195" spans="1:13" ht="75.95" customHeight="1" thickBot="1">
      <c r="A195" s="50" t="s">
        <v>117</v>
      </c>
      <c r="B195" s="37" t="s">
        <v>395</v>
      </c>
      <c r="C195" s="45" t="s">
        <v>32</v>
      </c>
      <c r="D195" s="55">
        <f>E195+F195+G195+H195+I195+J195</f>
        <v>350487.39199999999</v>
      </c>
      <c r="E195" s="52"/>
      <c r="F195" s="52"/>
      <c r="G195" s="52"/>
      <c r="H195" s="52">
        <f>24691.582+322428.05+1006.76</f>
        <v>348126.39199999999</v>
      </c>
      <c r="I195" s="52">
        <v>2361</v>
      </c>
      <c r="J195" s="45"/>
      <c r="K195" s="45" t="s">
        <v>16</v>
      </c>
      <c r="L195" s="45" t="s">
        <v>16</v>
      </c>
      <c r="M195" s="24"/>
    </row>
    <row r="196" spans="1:13" ht="75.95" customHeight="1" thickBot="1">
      <c r="A196" s="50" t="s">
        <v>118</v>
      </c>
      <c r="B196" s="37" t="s">
        <v>396</v>
      </c>
      <c r="C196" s="45" t="s">
        <v>32</v>
      </c>
      <c r="D196" s="54">
        <f>E196+F196+G196+H196+I196+J196</f>
        <v>910</v>
      </c>
      <c r="E196" s="45"/>
      <c r="F196" s="45"/>
      <c r="G196" s="45"/>
      <c r="H196" s="45">
        <v>910</v>
      </c>
      <c r="I196" s="45"/>
      <c r="J196" s="45"/>
      <c r="K196" s="45" t="s">
        <v>16</v>
      </c>
      <c r="L196" s="45" t="s">
        <v>16</v>
      </c>
      <c r="M196" s="5"/>
    </row>
    <row r="197" spans="1:13" ht="75.95" customHeight="1" thickBot="1">
      <c r="A197" s="50" t="s">
        <v>119</v>
      </c>
      <c r="B197" s="37" t="s">
        <v>397</v>
      </c>
      <c r="C197" s="45" t="s">
        <v>27</v>
      </c>
      <c r="D197" s="54">
        <f>E197+F197+G197+H197+I197+J197+K197+L197</f>
        <v>510</v>
      </c>
      <c r="E197" s="45"/>
      <c r="F197" s="45"/>
      <c r="G197" s="45"/>
      <c r="H197" s="45">
        <f>89+59-2+2</f>
        <v>148</v>
      </c>
      <c r="I197" s="45">
        <v>10</v>
      </c>
      <c r="J197" s="45"/>
      <c r="K197" s="45">
        <f>40+1</f>
        <v>41</v>
      </c>
      <c r="L197" s="45">
        <f>255+54+2</f>
        <v>311</v>
      </c>
      <c r="M197" s="5"/>
    </row>
    <row r="198" spans="1:13" ht="75.95" customHeight="1">
      <c r="A198" s="50" t="s">
        <v>65</v>
      </c>
      <c r="B198" s="56" t="s">
        <v>398</v>
      </c>
      <c r="C198" s="45" t="s">
        <v>27</v>
      </c>
      <c r="D198" s="54">
        <f>E198+F198+G198+H198+J198</f>
        <v>12</v>
      </c>
      <c r="E198" s="45"/>
      <c r="F198" s="45"/>
      <c r="G198" s="45"/>
      <c r="H198" s="45">
        <v>12</v>
      </c>
      <c r="I198" s="45" t="s">
        <v>16</v>
      </c>
      <c r="J198" s="45"/>
      <c r="K198" s="45" t="s">
        <v>16</v>
      </c>
      <c r="L198" s="45" t="s">
        <v>16</v>
      </c>
      <c r="M198" s="5"/>
    </row>
    <row r="199" spans="1:13" ht="75.95" customHeight="1">
      <c r="A199" s="57" t="s">
        <v>67</v>
      </c>
      <c r="B199" s="58" t="s">
        <v>399</v>
      </c>
      <c r="C199" s="59" t="s">
        <v>32</v>
      </c>
      <c r="D199" s="55">
        <f>E199+F199+G199+H199+I199+J199+K199+L199</f>
        <v>420637.33243000001</v>
      </c>
      <c r="E199" s="52"/>
      <c r="F199" s="52"/>
      <c r="G199" s="52"/>
      <c r="H199" s="52">
        <f>55890.43262+337722.351+1004.243</f>
        <v>394617.02662000002</v>
      </c>
      <c r="I199" s="52">
        <v>2308.3000000000002</v>
      </c>
      <c r="J199" s="52"/>
      <c r="K199" s="52">
        <f>8045.16509+595.1</f>
        <v>8640.2650900000008</v>
      </c>
      <c r="L199" s="52">
        <f>2056.1+12583.24072+432.4</f>
        <v>15071.74072</v>
      </c>
      <c r="M199" s="5"/>
    </row>
    <row r="200" spans="1:13" ht="75.95" customHeight="1">
      <c r="A200" s="57" t="s">
        <v>68</v>
      </c>
      <c r="B200" s="58" t="s">
        <v>394</v>
      </c>
      <c r="C200" s="59" t="s">
        <v>32</v>
      </c>
      <c r="D200" s="55">
        <f>E200+F200+G200+H200+I200+J200+K200+L200</f>
        <v>141548.43610999998</v>
      </c>
      <c r="E200" s="52"/>
      <c r="F200" s="52"/>
      <c r="G200" s="52"/>
      <c r="H200" s="52">
        <f>18722.17+98993.67+406.76</f>
        <v>118122.59999999999</v>
      </c>
      <c r="I200" s="52">
        <v>2212.4</v>
      </c>
      <c r="J200" s="52"/>
      <c r="K200" s="52">
        <f>8045.16509+28</f>
        <v>8073.1650900000004</v>
      </c>
      <c r="L200" s="52">
        <f>1539.9+11167.97102+432.4</f>
        <v>13140.27102</v>
      </c>
      <c r="M200" s="5"/>
    </row>
    <row r="201" spans="1:13" ht="49.5" customHeight="1">
      <c r="A201" s="5"/>
      <c r="B201" s="179" t="s">
        <v>485</v>
      </c>
      <c r="C201" s="179"/>
      <c r="D201" s="179"/>
      <c r="E201" s="179"/>
      <c r="F201" s="179"/>
      <c r="G201" s="5"/>
      <c r="H201" s="5"/>
      <c r="I201" s="5"/>
      <c r="J201" s="5"/>
      <c r="K201" s="5"/>
      <c r="L201" s="5"/>
    </row>
    <row r="202" spans="1:13" ht="39.950000000000003" customHeight="1">
      <c r="A202" s="28" t="s">
        <v>111</v>
      </c>
      <c r="B202" s="116" t="s">
        <v>1</v>
      </c>
      <c r="C202" s="134"/>
      <c r="D202" s="117"/>
      <c r="E202" s="28" t="s">
        <v>286</v>
      </c>
      <c r="F202" s="27" t="s">
        <v>287</v>
      </c>
      <c r="G202" s="3"/>
      <c r="H202" s="25"/>
      <c r="I202" s="25"/>
      <c r="J202" s="25"/>
      <c r="K202" s="25"/>
      <c r="L202" s="25"/>
    </row>
    <row r="203" spans="1:13" ht="39.950000000000003" customHeight="1">
      <c r="A203" s="28">
        <v>1</v>
      </c>
      <c r="B203" s="151">
        <v>2</v>
      </c>
      <c r="C203" s="152"/>
      <c r="D203" s="153"/>
      <c r="E203" s="27">
        <v>3</v>
      </c>
      <c r="F203" s="27">
        <v>4</v>
      </c>
      <c r="G203" s="3"/>
      <c r="H203" s="25"/>
      <c r="I203" s="25"/>
      <c r="J203" s="25"/>
      <c r="K203" s="25"/>
      <c r="L203" s="25"/>
    </row>
    <row r="204" spans="1:13" ht="51" customHeight="1">
      <c r="A204" s="28" t="s">
        <v>288</v>
      </c>
      <c r="B204" s="122" t="s">
        <v>290</v>
      </c>
      <c r="C204" s="122"/>
      <c r="D204" s="122"/>
      <c r="E204" s="39">
        <v>0</v>
      </c>
      <c r="F204" s="29">
        <v>0</v>
      </c>
      <c r="G204" s="3"/>
      <c r="H204" s="25"/>
      <c r="I204" s="25"/>
      <c r="J204" s="25"/>
      <c r="K204" s="25"/>
      <c r="L204" s="25"/>
    </row>
    <row r="205" spans="1:13" ht="39.950000000000003" customHeight="1">
      <c r="A205" s="28" t="s">
        <v>157</v>
      </c>
      <c r="B205" s="122" t="s">
        <v>291</v>
      </c>
      <c r="C205" s="122"/>
      <c r="D205" s="122"/>
      <c r="E205" s="29"/>
      <c r="F205" s="29"/>
      <c r="G205" s="3"/>
      <c r="H205" s="25"/>
      <c r="I205" s="25"/>
      <c r="J205" s="25"/>
      <c r="K205" s="25"/>
      <c r="L205" s="25"/>
    </row>
    <row r="206" spans="1:13" ht="39.950000000000003" customHeight="1">
      <c r="A206" s="28" t="s">
        <v>289</v>
      </c>
      <c r="B206" s="122" t="s">
        <v>292</v>
      </c>
      <c r="C206" s="122"/>
      <c r="D206" s="122"/>
      <c r="E206" s="29"/>
      <c r="F206" s="29"/>
      <c r="G206" s="3"/>
      <c r="H206" s="25"/>
      <c r="I206" s="25"/>
      <c r="J206" s="25"/>
      <c r="K206" s="25"/>
      <c r="L206" s="25"/>
    </row>
    <row r="207" spans="1:13" ht="39.950000000000003" customHeight="1">
      <c r="A207" s="32"/>
      <c r="B207" s="33"/>
      <c r="C207" s="115" t="s">
        <v>293</v>
      </c>
      <c r="D207" s="115"/>
      <c r="E207" s="115"/>
      <c r="F207" s="115"/>
      <c r="G207" s="115"/>
      <c r="H207" s="25"/>
      <c r="I207" s="25"/>
      <c r="J207" s="25"/>
      <c r="K207" s="25"/>
      <c r="L207" s="25"/>
    </row>
    <row r="208" spans="1:13" ht="39.950000000000003" customHeight="1">
      <c r="A208" s="113" t="s">
        <v>111</v>
      </c>
      <c r="B208" s="164" t="s">
        <v>294</v>
      </c>
      <c r="C208" s="165"/>
      <c r="D208" s="113" t="s">
        <v>295</v>
      </c>
      <c r="E208" s="27" t="s">
        <v>296</v>
      </c>
      <c r="F208" s="27" t="s">
        <v>298</v>
      </c>
      <c r="G208" s="3"/>
      <c r="H208" s="25"/>
      <c r="I208" s="25"/>
      <c r="J208" s="25"/>
      <c r="K208" s="25"/>
      <c r="L208" s="25"/>
    </row>
    <row r="209" spans="1:12" ht="39.950000000000003" customHeight="1">
      <c r="A209" s="113"/>
      <c r="B209" s="166"/>
      <c r="C209" s="167"/>
      <c r="D209" s="113"/>
      <c r="E209" s="27" t="s">
        <v>297</v>
      </c>
      <c r="F209" s="27" t="s">
        <v>299</v>
      </c>
      <c r="G209" s="3"/>
      <c r="H209" s="25"/>
      <c r="I209" s="25"/>
      <c r="J209" s="25"/>
      <c r="K209" s="25"/>
      <c r="L209" s="25"/>
    </row>
    <row r="210" spans="1:12" ht="39.950000000000003" customHeight="1">
      <c r="A210" s="28" t="s">
        <v>288</v>
      </c>
      <c r="B210" s="122" t="s">
        <v>300</v>
      </c>
      <c r="C210" s="122"/>
      <c r="D210" s="29"/>
      <c r="E210" s="29"/>
      <c r="F210" s="29"/>
      <c r="G210" s="3"/>
      <c r="H210" s="25"/>
      <c r="I210" s="25"/>
      <c r="J210" s="25"/>
      <c r="K210" s="25"/>
      <c r="L210" s="25"/>
    </row>
    <row r="211" spans="1:12" ht="39.950000000000003" customHeight="1">
      <c r="A211" s="32"/>
      <c r="B211" s="33"/>
      <c r="C211" s="115" t="s">
        <v>311</v>
      </c>
      <c r="D211" s="154"/>
      <c r="E211" s="154"/>
      <c r="F211" s="154"/>
      <c r="G211" s="154"/>
      <c r="H211" s="25"/>
      <c r="I211" s="25"/>
      <c r="J211" s="25"/>
      <c r="K211" s="25"/>
      <c r="L211" s="25"/>
    </row>
    <row r="212" spans="1:12" ht="39.950000000000003" customHeight="1">
      <c r="A212" s="28" t="s">
        <v>111</v>
      </c>
      <c r="B212" s="113" t="s">
        <v>1</v>
      </c>
      <c r="C212" s="113"/>
      <c r="D212" s="113"/>
      <c r="E212" s="28" t="s">
        <v>286</v>
      </c>
      <c r="F212" s="27" t="s">
        <v>287</v>
      </c>
      <c r="G212" s="3"/>
      <c r="H212" s="25"/>
      <c r="I212" s="25"/>
      <c r="J212" s="25"/>
      <c r="K212" s="25"/>
      <c r="L212" s="25"/>
    </row>
    <row r="213" spans="1:12" ht="39.950000000000003" customHeight="1">
      <c r="A213" s="28">
        <v>1</v>
      </c>
      <c r="B213" s="122">
        <v>2</v>
      </c>
      <c r="C213" s="122"/>
      <c r="D213" s="122"/>
      <c r="E213" s="27">
        <v>3</v>
      </c>
      <c r="F213" s="27">
        <v>4</v>
      </c>
      <c r="G213" s="3"/>
      <c r="H213" s="25"/>
      <c r="I213" s="25"/>
      <c r="J213" s="25"/>
      <c r="K213" s="25"/>
      <c r="L213" s="25"/>
    </row>
    <row r="214" spans="1:12" ht="39" customHeight="1">
      <c r="A214" s="113">
        <v>1</v>
      </c>
      <c r="B214" s="122" t="s">
        <v>302</v>
      </c>
      <c r="C214" s="122"/>
      <c r="D214" s="122"/>
      <c r="E214" s="133" t="s">
        <v>316</v>
      </c>
      <c r="F214" s="133" t="s">
        <v>316</v>
      </c>
      <c r="G214" s="3"/>
      <c r="H214" s="25"/>
      <c r="I214" s="25"/>
      <c r="J214" s="25"/>
      <c r="K214" s="25"/>
      <c r="L214" s="25"/>
    </row>
    <row r="215" spans="1:12" ht="39.75" hidden="1" customHeight="1" thickBot="1">
      <c r="A215" s="113"/>
      <c r="B215" s="26"/>
      <c r="C215" s="26"/>
      <c r="D215" s="26"/>
      <c r="E215" s="133"/>
      <c r="F215" s="133"/>
      <c r="G215" s="3"/>
      <c r="H215" s="25"/>
      <c r="I215" s="25"/>
      <c r="J215" s="25"/>
      <c r="K215" s="25"/>
      <c r="L215" s="25"/>
    </row>
    <row r="216" spans="1:12" ht="39.950000000000003" customHeight="1">
      <c r="A216" s="28" t="s">
        <v>157</v>
      </c>
      <c r="B216" s="122" t="s">
        <v>301</v>
      </c>
      <c r="C216" s="122"/>
      <c r="D216" s="122"/>
      <c r="E216" s="29"/>
      <c r="F216" s="29"/>
      <c r="G216" s="3"/>
      <c r="H216" s="25"/>
      <c r="I216" s="25"/>
      <c r="J216" s="25"/>
      <c r="K216" s="25"/>
      <c r="L216" s="25"/>
    </row>
    <row r="217" spans="1:12" ht="54.75" customHeight="1">
      <c r="A217" s="28" t="s">
        <v>289</v>
      </c>
      <c r="B217" s="122" t="s">
        <v>303</v>
      </c>
      <c r="C217" s="122"/>
      <c r="D217" s="122"/>
      <c r="E217" s="29"/>
      <c r="F217" s="29"/>
      <c r="G217" s="3"/>
      <c r="H217" s="25"/>
      <c r="I217" s="25"/>
      <c r="J217" s="25"/>
      <c r="K217" s="25"/>
      <c r="L217" s="25"/>
    </row>
    <row r="218" spans="1:12" ht="39.950000000000003" customHeight="1">
      <c r="A218" s="32"/>
      <c r="B218" s="33"/>
      <c r="C218" s="154" t="s">
        <v>304</v>
      </c>
      <c r="D218" s="154"/>
      <c r="E218" s="154"/>
      <c r="F218" s="154"/>
      <c r="G218" s="154"/>
      <c r="H218" s="25"/>
      <c r="I218" s="25"/>
      <c r="J218" s="25"/>
      <c r="K218" s="25"/>
      <c r="L218" s="25"/>
    </row>
    <row r="219" spans="1:12" ht="39.950000000000003" customHeight="1">
      <c r="A219" s="113" t="s">
        <v>111</v>
      </c>
      <c r="B219" s="113" t="s">
        <v>305</v>
      </c>
      <c r="C219" s="113"/>
      <c r="D219" s="113" t="s">
        <v>306</v>
      </c>
      <c r="E219" s="27" t="s">
        <v>296</v>
      </c>
      <c r="F219" s="3"/>
      <c r="G219" s="3"/>
      <c r="H219" s="25"/>
      <c r="I219" s="25"/>
      <c r="J219" s="25"/>
      <c r="K219" s="25"/>
      <c r="L219" s="25"/>
    </row>
    <row r="220" spans="1:12" ht="39.950000000000003" customHeight="1">
      <c r="A220" s="113"/>
      <c r="B220" s="113"/>
      <c r="C220" s="113"/>
      <c r="D220" s="113"/>
      <c r="E220" s="27" t="s">
        <v>297</v>
      </c>
      <c r="F220" s="3"/>
      <c r="G220" s="3"/>
      <c r="H220" s="25"/>
      <c r="I220" s="25"/>
      <c r="J220" s="25"/>
      <c r="K220" s="25"/>
      <c r="L220" s="25"/>
    </row>
    <row r="221" spans="1:12" ht="39.950000000000003" customHeight="1">
      <c r="A221" s="116" t="s">
        <v>307</v>
      </c>
      <c r="B221" s="134"/>
      <c r="C221" s="134"/>
      <c r="D221" s="134"/>
      <c r="E221" s="117"/>
      <c r="F221" s="3"/>
      <c r="G221" s="3"/>
      <c r="H221" s="25"/>
      <c r="I221" s="25"/>
      <c r="J221" s="25"/>
      <c r="K221" s="25"/>
      <c r="L221" s="25"/>
    </row>
    <row r="222" spans="1:12" ht="39.950000000000003" customHeight="1">
      <c r="A222" s="28" t="s">
        <v>288</v>
      </c>
      <c r="B222" s="122" t="s">
        <v>300</v>
      </c>
      <c r="C222" s="122"/>
      <c r="D222" s="29"/>
      <c r="E222" s="29"/>
      <c r="F222" s="3"/>
      <c r="G222" s="3"/>
      <c r="H222" s="25"/>
      <c r="I222" s="25"/>
      <c r="J222" s="25"/>
      <c r="K222" s="25"/>
      <c r="L222" s="25"/>
    </row>
    <row r="223" spans="1:12" ht="39.950000000000003" customHeight="1">
      <c r="A223" s="116" t="s">
        <v>308</v>
      </c>
      <c r="B223" s="134"/>
      <c r="C223" s="134"/>
      <c r="D223" s="134"/>
      <c r="E223" s="117"/>
      <c r="F223" s="3"/>
      <c r="G223" s="3"/>
      <c r="H223" s="25"/>
      <c r="I223" s="25"/>
      <c r="J223" s="25"/>
      <c r="K223" s="25"/>
      <c r="L223" s="25"/>
    </row>
    <row r="224" spans="1:12" ht="39.950000000000003" customHeight="1">
      <c r="A224" s="60">
        <v>1</v>
      </c>
      <c r="B224" s="134" t="s">
        <v>300</v>
      </c>
      <c r="C224" s="134"/>
      <c r="D224" s="61"/>
      <c r="E224" s="62"/>
      <c r="F224" s="3"/>
      <c r="G224" s="3"/>
      <c r="H224" s="25"/>
      <c r="I224" s="25"/>
      <c r="J224" s="25"/>
      <c r="K224" s="25"/>
      <c r="L224" s="25"/>
    </row>
    <row r="225" spans="1:12" ht="39.950000000000003" customHeight="1">
      <c r="A225" s="60"/>
      <c r="B225" s="61"/>
      <c r="C225" s="121" t="s">
        <v>486</v>
      </c>
      <c r="D225" s="121"/>
      <c r="E225" s="121"/>
      <c r="F225" s="121"/>
      <c r="G225" s="3"/>
      <c r="H225" s="25"/>
      <c r="I225" s="25"/>
      <c r="J225" s="25"/>
      <c r="K225" s="25"/>
      <c r="L225" s="25"/>
    </row>
    <row r="226" spans="1:12" ht="71.25" customHeight="1">
      <c r="A226" s="60" t="s">
        <v>434</v>
      </c>
      <c r="B226" s="134" t="s">
        <v>1</v>
      </c>
      <c r="C226" s="134"/>
      <c r="D226" s="74" t="s">
        <v>286</v>
      </c>
      <c r="E226" s="73" t="s">
        <v>287</v>
      </c>
      <c r="F226" s="73" t="s">
        <v>435</v>
      </c>
      <c r="G226" s="3"/>
      <c r="H226" s="25"/>
      <c r="I226" s="25"/>
      <c r="J226" s="25"/>
      <c r="K226" s="25"/>
      <c r="L226" s="25"/>
    </row>
    <row r="227" spans="1:12" ht="39.950000000000003" customHeight="1">
      <c r="A227" s="73" t="s">
        <v>288</v>
      </c>
      <c r="B227" s="114" t="s">
        <v>436</v>
      </c>
      <c r="C227" s="114"/>
      <c r="D227" s="72">
        <f>316+15+2+9+11+3</f>
        <v>356</v>
      </c>
      <c r="E227" s="85">
        <f>63070.5+5362.4+124.5+5813.4+10807.3+1886.1</f>
        <v>87064.2</v>
      </c>
      <c r="F227" s="84">
        <f>37585.9+3605.5+434.2+4879+7611.8+108</f>
        <v>54224.4</v>
      </c>
      <c r="G227" s="3"/>
      <c r="H227" s="25"/>
      <c r="I227" s="25"/>
      <c r="J227" s="25"/>
      <c r="K227" s="25"/>
      <c r="L227" s="25"/>
    </row>
    <row r="228" spans="1:12" ht="39.950000000000003" customHeight="1">
      <c r="A228" s="73" t="s">
        <v>157</v>
      </c>
      <c r="B228" s="114" t="s">
        <v>437</v>
      </c>
      <c r="C228" s="114"/>
      <c r="D228" s="72"/>
      <c r="E228" s="85"/>
      <c r="F228" s="75"/>
      <c r="G228" s="3"/>
      <c r="H228" s="25"/>
      <c r="I228" s="25"/>
      <c r="J228" s="25"/>
      <c r="K228" s="25"/>
      <c r="L228" s="25"/>
    </row>
    <row r="229" spans="1:12" ht="39.950000000000003" customHeight="1">
      <c r="A229" s="73" t="s">
        <v>438</v>
      </c>
      <c r="B229" s="114" t="s">
        <v>439</v>
      </c>
      <c r="C229" s="114"/>
      <c r="D229" s="72"/>
      <c r="E229" s="85"/>
      <c r="F229" s="75"/>
      <c r="G229" s="3"/>
      <c r="H229" s="25"/>
      <c r="I229" s="25"/>
      <c r="J229" s="25"/>
      <c r="K229" s="25"/>
      <c r="L229" s="25"/>
    </row>
    <row r="230" spans="1:12" ht="39.950000000000003" customHeight="1">
      <c r="A230" s="73" t="s">
        <v>440</v>
      </c>
      <c r="B230" s="114" t="s">
        <v>441</v>
      </c>
      <c r="C230" s="114"/>
      <c r="D230" s="72"/>
      <c r="E230" s="85"/>
      <c r="F230" s="75"/>
      <c r="G230" s="3"/>
      <c r="H230" s="25"/>
      <c r="I230" s="25"/>
      <c r="J230" s="25"/>
      <c r="K230" s="25"/>
      <c r="L230" s="25"/>
    </row>
    <row r="231" spans="1:12" ht="39.950000000000003" customHeight="1">
      <c r="A231" s="73" t="s">
        <v>289</v>
      </c>
      <c r="B231" s="114" t="s">
        <v>442</v>
      </c>
      <c r="C231" s="114"/>
      <c r="D231" s="77">
        <f>316+15+2+9+11+3</f>
        <v>356</v>
      </c>
      <c r="E231" s="85">
        <f>63070.5+5362.4+124.5+5813.4+10807.3+1886.1</f>
        <v>87064.2</v>
      </c>
      <c r="F231" s="84">
        <f>37585.9+3605.5+434.2+4879+7611.8+108</f>
        <v>54224.4</v>
      </c>
      <c r="G231" s="3"/>
      <c r="H231" s="25"/>
      <c r="I231" s="25"/>
      <c r="J231" s="25"/>
      <c r="K231" s="25"/>
      <c r="L231" s="25"/>
    </row>
    <row r="232" spans="1:12" ht="39.950000000000003" customHeight="1">
      <c r="A232" s="73" t="s">
        <v>443</v>
      </c>
      <c r="B232" s="114" t="s">
        <v>444</v>
      </c>
      <c r="C232" s="114"/>
      <c r="D232" s="72"/>
      <c r="E232" s="72"/>
      <c r="F232" s="84"/>
      <c r="G232" s="3"/>
      <c r="H232" s="25"/>
      <c r="I232" s="25"/>
      <c r="J232" s="25"/>
      <c r="K232" s="25"/>
      <c r="L232" s="25"/>
    </row>
    <row r="233" spans="1:12" ht="39.950000000000003" customHeight="1">
      <c r="A233" s="73" t="s">
        <v>445</v>
      </c>
      <c r="B233" s="114" t="s">
        <v>441</v>
      </c>
      <c r="C233" s="114"/>
      <c r="D233" s="72"/>
      <c r="E233" s="72"/>
      <c r="F233" s="84"/>
      <c r="G233" s="3"/>
      <c r="H233" s="25"/>
      <c r="I233" s="25"/>
      <c r="J233" s="25"/>
      <c r="K233" s="25"/>
      <c r="L233" s="25"/>
    </row>
    <row r="234" spans="1:12" ht="39.950000000000003" customHeight="1">
      <c r="A234" s="73" t="s">
        <v>446</v>
      </c>
      <c r="B234" s="114" t="s">
        <v>447</v>
      </c>
      <c r="C234" s="114"/>
      <c r="D234" s="77">
        <f>316+15+11+3</f>
        <v>345</v>
      </c>
      <c r="E234" s="85">
        <f>63070.5+5362.4+10807.3+1886.1</f>
        <v>81126.3</v>
      </c>
      <c r="F234" s="84">
        <f>37585.9+3605.5+7611.8+108</f>
        <v>48911.200000000004</v>
      </c>
      <c r="G234" s="3"/>
      <c r="H234" s="25"/>
      <c r="I234" s="25"/>
      <c r="J234" s="25"/>
      <c r="K234" s="25"/>
      <c r="L234" s="25"/>
    </row>
    <row r="235" spans="1:12" ht="39.950000000000003" customHeight="1">
      <c r="A235" s="73" t="s">
        <v>448</v>
      </c>
      <c r="B235" s="114" t="s">
        <v>449</v>
      </c>
      <c r="C235" s="114"/>
      <c r="D235" s="72"/>
      <c r="E235" s="72"/>
      <c r="F235" s="75"/>
      <c r="G235" s="3"/>
      <c r="H235" s="25"/>
      <c r="I235" s="25"/>
      <c r="J235" s="25"/>
      <c r="K235" s="25"/>
      <c r="L235" s="25"/>
    </row>
    <row r="236" spans="1:12" ht="39.950000000000003" customHeight="1">
      <c r="A236" s="73" t="s">
        <v>450</v>
      </c>
      <c r="B236" s="114" t="s">
        <v>444</v>
      </c>
      <c r="C236" s="114"/>
      <c r="D236" s="72"/>
      <c r="E236" s="72"/>
      <c r="F236" s="75"/>
      <c r="G236" s="3"/>
      <c r="H236" s="25"/>
      <c r="I236" s="25"/>
      <c r="J236" s="25"/>
      <c r="K236" s="25"/>
      <c r="L236" s="25"/>
    </row>
    <row r="237" spans="1:12" ht="39.950000000000003" customHeight="1">
      <c r="A237" s="73" t="s">
        <v>451</v>
      </c>
      <c r="B237" s="119" t="s">
        <v>441</v>
      </c>
      <c r="C237" s="120"/>
      <c r="D237" s="72"/>
      <c r="E237" s="72"/>
      <c r="F237" s="75"/>
      <c r="G237" s="3"/>
      <c r="H237" s="25"/>
      <c r="I237" s="25"/>
      <c r="J237" s="25"/>
      <c r="K237" s="25"/>
      <c r="L237" s="25"/>
    </row>
    <row r="238" spans="1:12" ht="39.950000000000003" customHeight="1">
      <c r="A238" s="73" t="s">
        <v>452</v>
      </c>
      <c r="B238" s="119" t="s">
        <v>453</v>
      </c>
      <c r="C238" s="120"/>
      <c r="D238" s="72"/>
      <c r="E238" s="72"/>
      <c r="F238" s="75"/>
      <c r="G238" s="3"/>
      <c r="H238" s="25"/>
      <c r="I238" s="25"/>
      <c r="J238" s="25"/>
      <c r="K238" s="25"/>
      <c r="L238" s="25"/>
    </row>
    <row r="239" spans="1:12" ht="39.950000000000003" customHeight="1">
      <c r="A239" s="73" t="s">
        <v>454</v>
      </c>
      <c r="B239" s="119" t="s">
        <v>444</v>
      </c>
      <c r="C239" s="120"/>
      <c r="D239" s="72"/>
      <c r="E239" s="72"/>
      <c r="F239" s="75"/>
      <c r="G239" s="3"/>
      <c r="H239" s="25"/>
      <c r="I239" s="25"/>
      <c r="J239" s="25"/>
      <c r="K239" s="25"/>
      <c r="L239" s="25"/>
    </row>
    <row r="240" spans="1:12" ht="39.950000000000003" customHeight="1">
      <c r="A240" s="73" t="s">
        <v>455</v>
      </c>
      <c r="B240" s="119" t="s">
        <v>456</v>
      </c>
      <c r="C240" s="120"/>
      <c r="D240" s="72"/>
      <c r="E240" s="72"/>
      <c r="F240" s="75"/>
      <c r="G240" s="3"/>
      <c r="H240" s="25"/>
      <c r="I240" s="25"/>
      <c r="J240" s="25"/>
      <c r="K240" s="25"/>
      <c r="L240" s="25"/>
    </row>
    <row r="241" spans="1:12" ht="39.950000000000003" customHeight="1">
      <c r="A241" s="73" t="s">
        <v>457</v>
      </c>
      <c r="B241" s="119" t="s">
        <v>458</v>
      </c>
      <c r="C241" s="120"/>
      <c r="D241" s="72">
        <f>45+86+1058+158+20+55+300+26+25+8+73</f>
        <v>1854</v>
      </c>
      <c r="E241" s="85">
        <f>42404.8+753.8+1976.9+718.2+46933.5+1359.8+24603.9+33664+160.4+675.6+311270.9</f>
        <v>464521.80000000005</v>
      </c>
      <c r="F241" s="84" t="s">
        <v>16</v>
      </c>
      <c r="G241" s="3"/>
      <c r="H241" s="25"/>
      <c r="I241" s="25"/>
      <c r="J241" s="25"/>
      <c r="K241" s="25"/>
      <c r="L241" s="25"/>
    </row>
    <row r="242" spans="1:12" ht="39.950000000000003" customHeight="1">
      <c r="A242" s="73" t="s">
        <v>459</v>
      </c>
      <c r="B242" s="119" t="s">
        <v>460</v>
      </c>
      <c r="C242" s="120"/>
      <c r="D242" s="72">
        <f>15+1+58</f>
        <v>74</v>
      </c>
      <c r="E242" s="85">
        <f>8488.2+14+342083.1</f>
        <v>350585.3</v>
      </c>
      <c r="F242" s="75"/>
      <c r="G242" s="3"/>
      <c r="H242" s="25"/>
      <c r="I242" s="25"/>
      <c r="J242" s="25"/>
      <c r="K242" s="25"/>
      <c r="L242" s="25"/>
    </row>
    <row r="243" spans="1:12" ht="39.950000000000003" customHeight="1">
      <c r="A243" s="73" t="s">
        <v>461</v>
      </c>
      <c r="B243" s="119" t="s">
        <v>462</v>
      </c>
      <c r="C243" s="120"/>
      <c r="D243" s="72">
        <f>2+5</f>
        <v>7</v>
      </c>
      <c r="E243" s="85">
        <f>1111+3246</f>
        <v>4357</v>
      </c>
      <c r="F243" s="75"/>
      <c r="G243" s="3"/>
      <c r="H243" s="25"/>
      <c r="I243" s="25"/>
      <c r="J243" s="25"/>
      <c r="K243" s="25"/>
      <c r="L243" s="25"/>
    </row>
    <row r="244" spans="1:12" ht="39.950000000000003" customHeight="1">
      <c r="A244" s="73" t="s">
        <v>463</v>
      </c>
      <c r="B244" s="119" t="s">
        <v>444</v>
      </c>
      <c r="C244" s="120"/>
      <c r="D244" s="72"/>
      <c r="E244" s="85"/>
      <c r="F244" s="75"/>
      <c r="G244" s="3"/>
      <c r="H244" s="25"/>
      <c r="I244" s="25"/>
      <c r="J244" s="25"/>
      <c r="K244" s="25"/>
      <c r="L244" s="25"/>
    </row>
    <row r="245" spans="1:12" ht="39.950000000000003" customHeight="1">
      <c r="A245" s="73" t="s">
        <v>464</v>
      </c>
      <c r="B245" s="119" t="s">
        <v>441</v>
      </c>
      <c r="C245" s="120"/>
      <c r="D245" s="72">
        <f>2+5</f>
        <v>7</v>
      </c>
      <c r="E245" s="85">
        <f>1111+3246</f>
        <v>4357</v>
      </c>
      <c r="F245" s="75"/>
      <c r="G245" s="3"/>
      <c r="H245" s="25"/>
      <c r="I245" s="25"/>
      <c r="J245" s="25"/>
      <c r="K245" s="25"/>
      <c r="L245" s="25"/>
    </row>
    <row r="246" spans="1:12" ht="39.950000000000003" customHeight="1">
      <c r="A246" s="73" t="s">
        <v>465</v>
      </c>
      <c r="B246" s="119" t="s">
        <v>466</v>
      </c>
      <c r="C246" s="120"/>
      <c r="D246" s="72"/>
      <c r="E246" s="72"/>
      <c r="F246" s="75"/>
      <c r="G246" s="3"/>
      <c r="H246" s="25"/>
      <c r="I246" s="25"/>
      <c r="J246" s="25"/>
      <c r="K246" s="25"/>
      <c r="L246" s="25"/>
    </row>
    <row r="247" spans="1:12" ht="39.950000000000003" customHeight="1">
      <c r="A247" s="78"/>
      <c r="B247" s="118" t="s">
        <v>487</v>
      </c>
      <c r="C247" s="118"/>
      <c r="D247" s="118"/>
      <c r="E247" s="82"/>
      <c r="F247" s="82"/>
      <c r="G247" s="3"/>
      <c r="H247" s="25"/>
      <c r="I247" s="25"/>
      <c r="J247" s="25"/>
      <c r="K247" s="25"/>
      <c r="L247" s="25"/>
    </row>
    <row r="248" spans="1:12" ht="39.950000000000003" customHeight="1">
      <c r="A248" s="77" t="s">
        <v>434</v>
      </c>
      <c r="B248" s="113" t="s">
        <v>1</v>
      </c>
      <c r="C248" s="113"/>
      <c r="D248" s="113" t="s">
        <v>258</v>
      </c>
      <c r="E248" s="113"/>
      <c r="F248" s="3"/>
      <c r="G248" s="3"/>
      <c r="H248" s="25"/>
      <c r="I248" s="25"/>
      <c r="J248" s="25"/>
      <c r="K248" s="25"/>
      <c r="L248" s="25"/>
    </row>
    <row r="249" spans="1:12" ht="39.950000000000003" customHeight="1">
      <c r="A249" s="76">
        <v>1</v>
      </c>
      <c r="B249" s="114" t="s">
        <v>467</v>
      </c>
      <c r="C249" s="114"/>
      <c r="D249" s="113">
        <f>2+6+4</f>
        <v>12</v>
      </c>
      <c r="E249" s="113"/>
      <c r="F249" s="3"/>
      <c r="G249" s="3"/>
      <c r="H249" s="25"/>
      <c r="I249" s="25"/>
      <c r="J249" s="25"/>
      <c r="K249" s="25"/>
      <c r="L249" s="25"/>
    </row>
    <row r="250" spans="1:12" ht="39.950000000000003" customHeight="1">
      <c r="A250" s="76">
        <v>2</v>
      </c>
      <c r="B250" s="114" t="s">
        <v>468</v>
      </c>
      <c r="C250" s="114"/>
      <c r="D250" s="113">
        <f>2+6+4</f>
        <v>12</v>
      </c>
      <c r="E250" s="113"/>
      <c r="F250" s="3"/>
      <c r="G250" s="3"/>
      <c r="H250" s="25"/>
      <c r="I250" s="25"/>
      <c r="J250" s="25"/>
      <c r="K250" s="25"/>
      <c r="L250" s="25"/>
    </row>
    <row r="251" spans="1:12" ht="39.950000000000003" customHeight="1">
      <c r="A251" s="76">
        <v>3</v>
      </c>
      <c r="B251" s="114" t="s">
        <v>469</v>
      </c>
      <c r="C251" s="114"/>
      <c r="D251" s="113">
        <f>18+376+592</f>
        <v>986</v>
      </c>
      <c r="E251" s="113"/>
      <c r="F251" s="3"/>
      <c r="G251" s="3"/>
      <c r="H251" s="25"/>
      <c r="I251" s="25"/>
      <c r="J251" s="25"/>
      <c r="K251" s="25"/>
      <c r="L251" s="25"/>
    </row>
    <row r="252" spans="1:12" ht="39.950000000000003" customHeight="1">
      <c r="A252" s="76">
        <v>4</v>
      </c>
      <c r="B252" s="114" t="s">
        <v>470</v>
      </c>
      <c r="C252" s="114"/>
      <c r="D252" s="113">
        <f>10+26</f>
        <v>36</v>
      </c>
      <c r="E252" s="113"/>
      <c r="F252" s="3"/>
      <c r="G252" s="3"/>
      <c r="H252" s="25"/>
      <c r="I252" s="25"/>
      <c r="J252" s="25"/>
      <c r="K252" s="25"/>
      <c r="L252" s="25"/>
    </row>
    <row r="253" spans="1:12" ht="39.950000000000003" customHeight="1">
      <c r="A253" s="78"/>
      <c r="B253" s="112" t="s">
        <v>471</v>
      </c>
      <c r="C253" s="112"/>
      <c r="D253" s="112"/>
      <c r="E253" s="81"/>
      <c r="F253" s="3"/>
      <c r="G253" s="3"/>
      <c r="H253" s="25"/>
      <c r="I253" s="25"/>
      <c r="J253" s="25"/>
      <c r="K253" s="25"/>
      <c r="L253" s="25"/>
    </row>
    <row r="254" spans="1:12" ht="39.950000000000003" customHeight="1">
      <c r="A254" s="77" t="s">
        <v>434</v>
      </c>
      <c r="B254" s="113" t="s">
        <v>472</v>
      </c>
      <c r="C254" s="113"/>
      <c r="D254" s="113" t="s">
        <v>473</v>
      </c>
      <c r="E254" s="113"/>
      <c r="F254" s="113"/>
      <c r="G254" s="3"/>
      <c r="H254" s="25"/>
      <c r="I254" s="25"/>
      <c r="J254" s="25"/>
      <c r="K254" s="25"/>
      <c r="L254" s="25"/>
    </row>
    <row r="255" spans="1:12" ht="117" customHeight="1">
      <c r="A255" s="110">
        <v>1</v>
      </c>
      <c r="B255" s="113" t="s">
        <v>493</v>
      </c>
      <c r="C255" s="113"/>
      <c r="D255" s="113" t="s">
        <v>496</v>
      </c>
      <c r="E255" s="113"/>
      <c r="F255" s="113"/>
      <c r="G255" s="3"/>
      <c r="H255" s="25"/>
      <c r="I255" s="25"/>
      <c r="J255" s="25"/>
      <c r="K255" s="25"/>
      <c r="L255" s="25"/>
    </row>
    <row r="256" spans="1:12" ht="83.25" customHeight="1">
      <c r="A256" s="110">
        <v>2</v>
      </c>
      <c r="B256" s="113" t="s">
        <v>494</v>
      </c>
      <c r="C256" s="113"/>
      <c r="D256" s="113"/>
      <c r="E256" s="113"/>
      <c r="F256" s="113"/>
      <c r="G256" s="3"/>
      <c r="H256" s="25"/>
      <c r="I256" s="25"/>
      <c r="J256" s="25"/>
      <c r="K256" s="25"/>
      <c r="L256" s="25"/>
    </row>
    <row r="257" spans="1:12" ht="39.950000000000003" customHeight="1">
      <c r="A257" s="76">
        <v>3</v>
      </c>
      <c r="B257" s="114" t="s">
        <v>495</v>
      </c>
      <c r="C257" s="114"/>
      <c r="D257" s="113"/>
      <c r="E257" s="113"/>
      <c r="F257" s="113"/>
      <c r="G257" s="3"/>
      <c r="H257" s="25"/>
      <c r="I257" s="25"/>
      <c r="J257" s="25"/>
      <c r="K257" s="25"/>
      <c r="L257" s="25"/>
    </row>
    <row r="258" spans="1:12" ht="39.950000000000003" customHeight="1">
      <c r="A258" s="78"/>
      <c r="B258" s="115" t="s">
        <v>488</v>
      </c>
      <c r="C258" s="115"/>
      <c r="D258" s="115"/>
      <c r="E258" s="81"/>
      <c r="F258" s="3"/>
      <c r="G258" s="3"/>
      <c r="H258" s="25"/>
      <c r="I258" s="25"/>
      <c r="J258" s="25"/>
      <c r="K258" s="25"/>
      <c r="L258" s="25"/>
    </row>
    <row r="259" spans="1:12" ht="39.950000000000003" customHeight="1">
      <c r="A259" s="111" t="s">
        <v>0</v>
      </c>
      <c r="B259" s="114" t="s">
        <v>1</v>
      </c>
      <c r="C259" s="114"/>
      <c r="D259" s="114" t="s">
        <v>477</v>
      </c>
      <c r="E259" s="114"/>
      <c r="F259" s="3"/>
      <c r="G259" s="3"/>
      <c r="H259" s="25"/>
      <c r="I259" s="25"/>
      <c r="J259" s="25"/>
      <c r="K259" s="25"/>
      <c r="L259" s="25"/>
    </row>
    <row r="260" spans="1:12" ht="39.950000000000003" customHeight="1">
      <c r="A260" s="111">
        <v>1</v>
      </c>
      <c r="B260" s="114" t="s">
        <v>474</v>
      </c>
      <c r="C260" s="114"/>
      <c r="D260" s="113">
        <f>1+38+7+1+1+1+1+4+1+1+1+9</f>
        <v>66</v>
      </c>
      <c r="E260" s="113"/>
      <c r="F260" s="3"/>
      <c r="G260" s="3"/>
      <c r="H260" s="25"/>
      <c r="I260" s="25"/>
      <c r="J260" s="25"/>
      <c r="K260" s="25"/>
      <c r="L260" s="25"/>
    </row>
    <row r="261" spans="1:12" ht="103.5" customHeight="1">
      <c r="A261" s="111">
        <v>2</v>
      </c>
      <c r="B261" s="114" t="s">
        <v>475</v>
      </c>
      <c r="C261" s="114"/>
      <c r="D261" s="113">
        <f>2+1+1+1+2+1+8</f>
        <v>16</v>
      </c>
      <c r="E261" s="113"/>
      <c r="F261" s="3"/>
      <c r="G261" s="3"/>
      <c r="H261" s="25"/>
      <c r="I261" s="25"/>
      <c r="J261" s="25"/>
      <c r="K261" s="25"/>
      <c r="L261" s="25"/>
    </row>
    <row r="262" spans="1:12" ht="92.25" customHeight="1">
      <c r="A262" s="76">
        <v>3</v>
      </c>
      <c r="B262" s="114" t="s">
        <v>476</v>
      </c>
      <c r="C262" s="114"/>
      <c r="D262" s="116">
        <f>1+7+38+1+1+1+1+4+1+1+1+9</f>
        <v>66</v>
      </c>
      <c r="E262" s="117"/>
      <c r="F262" s="3"/>
      <c r="G262" s="3"/>
      <c r="H262" s="25"/>
      <c r="I262" s="25"/>
      <c r="J262" s="25"/>
      <c r="K262" s="25"/>
      <c r="L262" s="25"/>
    </row>
    <row r="263" spans="1:12" ht="74.25" customHeight="1">
      <c r="A263" s="78"/>
      <c r="B263" s="112" t="s">
        <v>489</v>
      </c>
      <c r="C263" s="112"/>
      <c r="D263" s="112"/>
      <c r="E263" s="112"/>
      <c r="F263" s="3"/>
      <c r="G263" s="3"/>
      <c r="H263" s="25"/>
      <c r="I263" s="25"/>
      <c r="J263" s="25"/>
      <c r="K263" s="25"/>
      <c r="L263" s="25"/>
    </row>
    <row r="264" spans="1:12" ht="102" customHeight="1">
      <c r="A264" s="80" t="s">
        <v>0</v>
      </c>
      <c r="B264" s="114" t="s">
        <v>478</v>
      </c>
      <c r="C264" s="114"/>
      <c r="D264" s="79" t="s">
        <v>480</v>
      </c>
      <c r="E264" s="79" t="s">
        <v>481</v>
      </c>
      <c r="F264" s="3"/>
      <c r="G264" s="3"/>
      <c r="H264" s="25"/>
      <c r="I264" s="25"/>
      <c r="J264" s="25"/>
      <c r="K264" s="25"/>
      <c r="L264" s="25"/>
    </row>
    <row r="265" spans="1:12" ht="39.950000000000003" customHeight="1">
      <c r="A265" s="80">
        <v>1</v>
      </c>
      <c r="B265" s="125" t="s">
        <v>483</v>
      </c>
      <c r="C265" s="125"/>
      <c r="D265" s="83">
        <v>1567.9</v>
      </c>
      <c r="E265" s="83">
        <v>353.2</v>
      </c>
      <c r="F265" s="3"/>
      <c r="G265" s="3"/>
      <c r="H265" s="25"/>
      <c r="I265" s="25"/>
      <c r="J265" s="25"/>
      <c r="K265" s="25"/>
      <c r="L265" s="25"/>
    </row>
    <row r="266" spans="1:12" ht="39.950000000000003" customHeight="1">
      <c r="A266" s="80">
        <v>2</v>
      </c>
      <c r="B266" s="114" t="s">
        <v>479</v>
      </c>
      <c r="C266" s="114"/>
      <c r="D266" s="80">
        <v>37935.300000000003</v>
      </c>
      <c r="E266" s="80">
        <v>53968.6</v>
      </c>
      <c r="F266" s="3"/>
      <c r="G266" s="3"/>
      <c r="H266" s="25"/>
      <c r="I266" s="25"/>
      <c r="J266" s="25"/>
      <c r="K266" s="25"/>
      <c r="L266" s="25"/>
    </row>
    <row r="267" spans="1:12" ht="39.950000000000003" customHeight="1">
      <c r="A267" s="86">
        <v>3</v>
      </c>
      <c r="B267" s="114" t="s">
        <v>482</v>
      </c>
      <c r="C267" s="114"/>
      <c r="D267" s="87">
        <v>840.2</v>
      </c>
      <c r="E267" s="86">
        <v>0</v>
      </c>
      <c r="F267" s="3"/>
      <c r="G267" s="3"/>
      <c r="H267" s="25"/>
      <c r="I267" s="25"/>
      <c r="J267" s="25"/>
      <c r="K267" s="25"/>
      <c r="L267" s="25"/>
    </row>
    <row r="268" spans="1:12" ht="39.950000000000003" customHeight="1">
      <c r="A268" s="92"/>
      <c r="B268" s="180" t="s">
        <v>484</v>
      </c>
      <c r="C268" s="181"/>
      <c r="D268" s="93">
        <f>SUM(D265:D267)</f>
        <v>40343.4</v>
      </c>
      <c r="E268" s="93">
        <f>SUM(E265:E267)</f>
        <v>54321.799999999996</v>
      </c>
      <c r="F268" s="5"/>
      <c r="G268" s="3"/>
      <c r="H268" s="25"/>
      <c r="I268" s="25"/>
      <c r="J268" s="25"/>
      <c r="K268" s="25"/>
      <c r="L268" s="25"/>
    </row>
    <row r="269" spans="1:12" ht="39.950000000000003" customHeight="1">
      <c r="A269" s="32"/>
      <c r="B269" s="33"/>
      <c r="C269" s="115" t="s">
        <v>490</v>
      </c>
      <c r="D269" s="115"/>
      <c r="E269" s="115"/>
      <c r="F269" s="115"/>
      <c r="G269" s="3"/>
      <c r="H269" s="25"/>
      <c r="I269" s="25"/>
      <c r="J269" s="25"/>
      <c r="K269" s="25"/>
      <c r="L269" s="25"/>
    </row>
    <row r="270" spans="1:12" ht="76.5" customHeight="1">
      <c r="A270" s="28" t="s">
        <v>111</v>
      </c>
      <c r="B270" s="113" t="s">
        <v>309</v>
      </c>
      <c r="C270" s="113"/>
      <c r="D270" s="113" t="s">
        <v>310</v>
      </c>
      <c r="E270" s="113"/>
      <c r="F270" s="113"/>
      <c r="G270" s="113"/>
      <c r="H270" s="113"/>
      <c r="I270" s="25"/>
      <c r="J270" s="25"/>
      <c r="K270" s="25"/>
      <c r="L270" s="25"/>
    </row>
    <row r="271" spans="1:12" ht="309.75" customHeight="1">
      <c r="A271" s="42">
        <v>1</v>
      </c>
      <c r="B271" s="113" t="s">
        <v>400</v>
      </c>
      <c r="C271" s="113"/>
      <c r="D271" s="151" t="s">
        <v>401</v>
      </c>
      <c r="E271" s="152"/>
      <c r="F271" s="152"/>
      <c r="G271" s="152"/>
      <c r="H271" s="153"/>
      <c r="I271" s="25"/>
      <c r="J271" s="25"/>
      <c r="K271" s="25"/>
      <c r="L271" s="25"/>
    </row>
    <row r="272" spans="1:12" ht="182.25" customHeight="1">
      <c r="A272" s="42">
        <v>2</v>
      </c>
      <c r="B272" s="113" t="s">
        <v>402</v>
      </c>
      <c r="C272" s="113"/>
      <c r="D272" s="151" t="s">
        <v>403</v>
      </c>
      <c r="E272" s="152"/>
      <c r="F272" s="152"/>
      <c r="G272" s="152"/>
      <c r="H272" s="153"/>
      <c r="I272" s="25"/>
      <c r="J272" s="25"/>
      <c r="K272" s="25"/>
      <c r="L272" s="25"/>
    </row>
    <row r="273" spans="1:12" ht="135" customHeight="1">
      <c r="A273" s="42">
        <v>3</v>
      </c>
      <c r="B273" s="113" t="s">
        <v>404</v>
      </c>
      <c r="C273" s="113"/>
      <c r="D273" s="113" t="s">
        <v>405</v>
      </c>
      <c r="E273" s="113"/>
      <c r="F273" s="113"/>
      <c r="G273" s="113"/>
      <c r="H273" s="113"/>
      <c r="I273" s="25"/>
      <c r="J273" s="25"/>
      <c r="K273" s="25"/>
      <c r="L273" s="25"/>
    </row>
    <row r="274" spans="1:12" ht="257.25" customHeight="1">
      <c r="A274" s="42">
        <v>4</v>
      </c>
      <c r="B274" s="113" t="s">
        <v>406</v>
      </c>
      <c r="C274" s="113"/>
      <c r="D274" s="151" t="s">
        <v>407</v>
      </c>
      <c r="E274" s="152"/>
      <c r="F274" s="152"/>
      <c r="G274" s="152"/>
      <c r="H274" s="153"/>
      <c r="I274" s="25"/>
      <c r="J274" s="25"/>
      <c r="K274" s="25"/>
      <c r="L274" s="25"/>
    </row>
    <row r="275" spans="1:12" ht="76.5" customHeight="1">
      <c r="A275" s="42">
        <v>5</v>
      </c>
      <c r="B275" s="113" t="s">
        <v>408</v>
      </c>
      <c r="C275" s="113"/>
      <c r="D275" s="151" t="s">
        <v>409</v>
      </c>
      <c r="E275" s="152"/>
      <c r="F275" s="152"/>
      <c r="G275" s="152"/>
      <c r="H275" s="153"/>
      <c r="I275" s="25"/>
      <c r="J275" s="25"/>
      <c r="K275" s="25"/>
      <c r="L275" s="25"/>
    </row>
    <row r="276" spans="1:12" ht="85.5" customHeight="1">
      <c r="A276" s="26">
        <v>6</v>
      </c>
      <c r="B276" s="122" t="s">
        <v>410</v>
      </c>
      <c r="C276" s="122"/>
      <c r="D276" s="122" t="s">
        <v>411</v>
      </c>
      <c r="E276" s="122"/>
      <c r="F276" s="122"/>
      <c r="G276" s="122"/>
      <c r="H276" s="122"/>
      <c r="I276" s="25"/>
      <c r="J276" s="25"/>
      <c r="K276" s="25"/>
      <c r="L276" s="25"/>
    </row>
    <row r="277" spans="1:12" ht="49.5" customHeight="1">
      <c r="A277" s="30"/>
      <c r="B277" s="31"/>
      <c r="C277" s="138" t="s">
        <v>312</v>
      </c>
      <c r="D277" s="138"/>
      <c r="E277" s="138"/>
      <c r="F277" s="138"/>
      <c r="G277" s="3"/>
      <c r="H277" s="25"/>
      <c r="I277" s="25"/>
      <c r="J277" s="25"/>
      <c r="K277" s="25"/>
      <c r="L277" s="25"/>
    </row>
    <row r="278" spans="1:12" ht="1.5" customHeight="1">
      <c r="A278" s="150" t="s">
        <v>111</v>
      </c>
      <c r="B278" s="150" t="s">
        <v>313</v>
      </c>
      <c r="C278" s="150"/>
      <c r="D278" s="150"/>
      <c r="E278" s="150" t="s">
        <v>314</v>
      </c>
      <c r="F278" s="150"/>
      <c r="G278" s="150"/>
      <c r="H278" s="25"/>
      <c r="I278" s="25"/>
      <c r="J278" s="25"/>
      <c r="K278" s="25"/>
      <c r="L278" s="25"/>
    </row>
    <row r="279" spans="1:12" ht="43.5" customHeight="1">
      <c r="A279" s="150"/>
      <c r="B279" s="150"/>
      <c r="C279" s="150"/>
      <c r="D279" s="150"/>
      <c r="E279" s="150"/>
      <c r="F279" s="150"/>
      <c r="G279" s="150"/>
      <c r="H279" s="25"/>
      <c r="I279" s="25"/>
      <c r="J279" s="25"/>
      <c r="K279" s="25"/>
      <c r="L279" s="25"/>
    </row>
    <row r="280" spans="1:12" ht="102.75" customHeight="1">
      <c r="A280" s="34" t="s">
        <v>110</v>
      </c>
      <c r="B280" s="113" t="s">
        <v>317</v>
      </c>
      <c r="C280" s="113"/>
      <c r="D280" s="113"/>
      <c r="E280" s="151" t="s">
        <v>315</v>
      </c>
      <c r="F280" s="152"/>
      <c r="G280" s="153"/>
      <c r="H280" s="25"/>
      <c r="I280" s="25"/>
      <c r="J280" s="25"/>
      <c r="K280" s="25"/>
      <c r="L280" s="25"/>
    </row>
    <row r="281" spans="1:12" ht="115.5" customHeight="1">
      <c r="A281" s="34" t="s">
        <v>46</v>
      </c>
      <c r="B281" s="114" t="s">
        <v>318</v>
      </c>
      <c r="C281" s="114"/>
      <c r="D281" s="114"/>
      <c r="E281" s="139" t="s">
        <v>319</v>
      </c>
      <c r="F281" s="139"/>
      <c r="G281" s="139"/>
      <c r="H281" s="25"/>
      <c r="I281" s="25"/>
      <c r="J281" s="25"/>
      <c r="K281" s="25"/>
      <c r="L281" s="25"/>
    </row>
    <row r="282" spans="1:12" ht="108" customHeight="1">
      <c r="A282" s="34" t="s">
        <v>47</v>
      </c>
      <c r="B282" s="113" t="s">
        <v>335</v>
      </c>
      <c r="C282" s="113"/>
      <c r="D282" s="113"/>
      <c r="E282" s="122" t="s">
        <v>336</v>
      </c>
      <c r="F282" s="122"/>
      <c r="G282" s="122"/>
      <c r="H282" s="25"/>
      <c r="I282" s="25"/>
      <c r="J282" s="25"/>
      <c r="K282" s="25"/>
      <c r="L282" s="25"/>
    </row>
    <row r="283" spans="1:12" ht="123.75" customHeight="1">
      <c r="A283" s="34" t="s">
        <v>48</v>
      </c>
      <c r="B283" s="113" t="s">
        <v>412</v>
      </c>
      <c r="C283" s="113"/>
      <c r="D283" s="113"/>
      <c r="E283" s="122" t="s">
        <v>413</v>
      </c>
      <c r="F283" s="122"/>
      <c r="G283" s="122"/>
      <c r="H283" s="25"/>
      <c r="I283" s="25"/>
      <c r="J283" s="25"/>
      <c r="K283" s="25"/>
      <c r="L283" s="25"/>
    </row>
    <row r="284" spans="1:12" ht="108" customHeight="1">
      <c r="A284" s="34" t="s">
        <v>49</v>
      </c>
      <c r="B284" s="113" t="s">
        <v>414</v>
      </c>
      <c r="C284" s="113"/>
      <c r="D284" s="113"/>
      <c r="E284" s="122" t="s">
        <v>415</v>
      </c>
      <c r="F284" s="122"/>
      <c r="G284" s="122"/>
      <c r="H284" s="25"/>
      <c r="I284" s="25"/>
      <c r="J284" s="25"/>
      <c r="K284" s="25"/>
      <c r="L284" s="25"/>
    </row>
    <row r="286" spans="1:12" ht="84" customHeight="1">
      <c r="B286" s="126" t="s">
        <v>491</v>
      </c>
      <c r="C286" s="126"/>
      <c r="D286" s="126"/>
      <c r="E286" s="126"/>
      <c r="F286" s="126"/>
    </row>
    <row r="287" spans="1:12" ht="73.5" customHeight="1">
      <c r="B287" s="126" t="s">
        <v>492</v>
      </c>
      <c r="C287" s="127"/>
      <c r="D287" s="127"/>
      <c r="E287" s="127"/>
      <c r="F287" s="127"/>
    </row>
    <row r="288" spans="1:12" ht="23.25" customHeight="1">
      <c r="A288" s="135" t="s">
        <v>158</v>
      </c>
      <c r="B288" s="125" t="s">
        <v>1</v>
      </c>
      <c r="C288" s="125"/>
      <c r="D288" s="114" t="s">
        <v>2</v>
      </c>
      <c r="E288" s="125" t="s">
        <v>258</v>
      </c>
      <c r="F288" s="125"/>
    </row>
    <row r="289" spans="1:6" ht="33" customHeight="1">
      <c r="A289" s="135"/>
      <c r="B289" s="125"/>
      <c r="C289" s="125"/>
      <c r="D289" s="114"/>
      <c r="E289" s="4" t="s">
        <v>259</v>
      </c>
      <c r="F289" s="4" t="s">
        <v>260</v>
      </c>
    </row>
    <row r="290" spans="1:6" ht="33" customHeight="1" thickBot="1">
      <c r="A290" s="15" t="s">
        <v>110</v>
      </c>
      <c r="B290" s="125">
        <v>2</v>
      </c>
      <c r="C290" s="125"/>
      <c r="D290" s="4">
        <v>3</v>
      </c>
      <c r="E290" s="4">
        <v>4</v>
      </c>
      <c r="F290" s="4">
        <v>5</v>
      </c>
    </row>
    <row r="291" spans="1:6" ht="44.25" customHeight="1" thickBot="1">
      <c r="A291" s="15" t="s">
        <v>110</v>
      </c>
      <c r="B291" s="114" t="s">
        <v>261</v>
      </c>
      <c r="C291" s="114"/>
      <c r="D291" s="14" t="s">
        <v>27</v>
      </c>
      <c r="E291" s="64">
        <v>11</v>
      </c>
      <c r="F291" s="65">
        <v>0</v>
      </c>
    </row>
    <row r="292" spans="1:6" ht="54.75" customHeight="1" thickBot="1">
      <c r="A292" s="16" t="s">
        <v>46</v>
      </c>
      <c r="B292" s="114" t="s">
        <v>262</v>
      </c>
      <c r="C292" s="114"/>
      <c r="D292" s="4" t="s">
        <v>27</v>
      </c>
      <c r="E292" s="66">
        <v>58</v>
      </c>
      <c r="F292" s="67">
        <v>0</v>
      </c>
    </row>
    <row r="293" spans="1:6" ht="49.5" customHeight="1" thickBot="1">
      <c r="A293" s="16" t="s">
        <v>47</v>
      </c>
      <c r="B293" s="114" t="s">
        <v>263</v>
      </c>
      <c r="C293" s="114"/>
      <c r="D293" s="4" t="s">
        <v>27</v>
      </c>
      <c r="E293" s="68">
        <v>4</v>
      </c>
      <c r="F293" s="67">
        <v>0</v>
      </c>
    </row>
    <row r="294" spans="1:6" ht="54" customHeight="1" thickBot="1">
      <c r="A294" s="16" t="s">
        <v>33</v>
      </c>
      <c r="B294" s="114" t="s">
        <v>264</v>
      </c>
      <c r="C294" s="114"/>
      <c r="D294" s="4" t="s">
        <v>27</v>
      </c>
      <c r="E294" s="68">
        <v>3</v>
      </c>
      <c r="F294" s="67">
        <v>0</v>
      </c>
    </row>
    <row r="295" spans="1:6" ht="72" customHeight="1" thickBot="1">
      <c r="A295" s="16" t="s">
        <v>48</v>
      </c>
      <c r="B295" s="114" t="s">
        <v>265</v>
      </c>
      <c r="C295" s="114"/>
      <c r="D295" s="4" t="s">
        <v>266</v>
      </c>
      <c r="E295" s="68">
        <v>105</v>
      </c>
      <c r="F295" s="67">
        <v>0</v>
      </c>
    </row>
    <row r="296" spans="1:6" ht="54" customHeight="1" thickBot="1">
      <c r="A296" s="16" t="s">
        <v>49</v>
      </c>
      <c r="B296" s="114" t="s">
        <v>267</v>
      </c>
      <c r="C296" s="114"/>
      <c r="D296" s="4" t="s">
        <v>266</v>
      </c>
      <c r="E296" s="68">
        <v>35</v>
      </c>
      <c r="F296" s="67">
        <v>0</v>
      </c>
    </row>
    <row r="298" spans="1:6" ht="81" customHeight="1">
      <c r="A298" s="17"/>
      <c r="B298" s="126" t="s">
        <v>268</v>
      </c>
      <c r="C298" s="127"/>
      <c r="D298" s="127"/>
      <c r="E298" s="127"/>
      <c r="F298" s="127"/>
    </row>
    <row r="299" spans="1:6" ht="47.25" customHeight="1">
      <c r="A299" s="6" t="s">
        <v>158</v>
      </c>
      <c r="B299" s="113" t="s">
        <v>269</v>
      </c>
      <c r="C299" s="124"/>
      <c r="D299" s="124"/>
      <c r="E299" s="113" t="s">
        <v>270</v>
      </c>
      <c r="F299" s="124"/>
    </row>
    <row r="300" spans="1:6">
      <c r="A300" s="6" t="s">
        <v>110</v>
      </c>
      <c r="B300" s="124">
        <v>2</v>
      </c>
      <c r="C300" s="124"/>
      <c r="D300" s="124"/>
      <c r="E300" s="124">
        <v>3</v>
      </c>
      <c r="F300" s="124"/>
    </row>
    <row r="301" spans="1:6" ht="93.75" customHeight="1">
      <c r="A301" s="6" t="s">
        <v>110</v>
      </c>
      <c r="B301" s="113" t="s">
        <v>271</v>
      </c>
      <c r="C301" s="113"/>
      <c r="D301" s="113"/>
      <c r="E301" s="122" t="s">
        <v>416</v>
      </c>
      <c r="F301" s="122"/>
    </row>
    <row r="302" spans="1:6" ht="148.5" customHeight="1">
      <c r="A302" s="6" t="s">
        <v>46</v>
      </c>
      <c r="B302" s="113" t="s">
        <v>272</v>
      </c>
      <c r="C302" s="113"/>
      <c r="D302" s="113"/>
      <c r="E302" s="122" t="s">
        <v>417</v>
      </c>
      <c r="F302" s="122"/>
    </row>
    <row r="304" spans="1:6">
      <c r="A304" s="11"/>
      <c r="B304" s="126" t="s">
        <v>418</v>
      </c>
      <c r="C304" s="126"/>
      <c r="D304" s="126"/>
      <c r="E304" s="126"/>
      <c r="F304" s="126"/>
    </row>
    <row r="305" spans="1:6" ht="50.25" customHeight="1">
      <c r="A305" s="11"/>
      <c r="B305" s="126"/>
      <c r="C305" s="126"/>
      <c r="D305" s="126"/>
      <c r="E305" s="126"/>
      <c r="F305" s="126"/>
    </row>
    <row r="306" spans="1:6" ht="35.25" customHeight="1">
      <c r="A306" s="6" t="s">
        <v>158</v>
      </c>
      <c r="B306" s="113" t="s">
        <v>1</v>
      </c>
      <c r="C306" s="113"/>
      <c r="D306" s="113"/>
      <c r="E306" s="43" t="s">
        <v>419</v>
      </c>
      <c r="F306" s="69" t="s">
        <v>420</v>
      </c>
    </row>
    <row r="307" spans="1:6" ht="39.75" customHeight="1">
      <c r="A307" s="70" t="s">
        <v>110</v>
      </c>
      <c r="B307" s="122" t="s">
        <v>421</v>
      </c>
      <c r="C307" s="122"/>
      <c r="D307" s="122"/>
      <c r="E307" s="71">
        <v>269</v>
      </c>
      <c r="F307" s="71">
        <v>6892.7</v>
      </c>
    </row>
    <row r="308" spans="1:6" ht="64.5" customHeight="1">
      <c r="A308" s="70" t="s">
        <v>28</v>
      </c>
      <c r="B308" s="123" t="s">
        <v>428</v>
      </c>
      <c r="C308" s="123"/>
      <c r="D308" s="123"/>
      <c r="E308" s="69">
        <v>0</v>
      </c>
      <c r="F308" s="69">
        <v>0</v>
      </c>
    </row>
    <row r="309" spans="1:6" ht="36.75" customHeight="1">
      <c r="A309" s="70" t="s">
        <v>29</v>
      </c>
      <c r="B309" s="122" t="s">
        <v>427</v>
      </c>
      <c r="C309" s="122"/>
      <c r="D309" s="122"/>
      <c r="E309" s="69">
        <v>0</v>
      </c>
      <c r="F309" s="69">
        <v>0</v>
      </c>
    </row>
    <row r="310" spans="1:6" ht="67.5" customHeight="1">
      <c r="A310" s="70" t="s">
        <v>422</v>
      </c>
      <c r="B310" s="113" t="s">
        <v>429</v>
      </c>
      <c r="C310" s="113"/>
      <c r="D310" s="113"/>
      <c r="E310" s="69">
        <v>0</v>
      </c>
      <c r="F310" s="69">
        <v>0</v>
      </c>
    </row>
    <row r="311" spans="1:6" ht="56.25" customHeight="1">
      <c r="A311" s="70" t="s">
        <v>423</v>
      </c>
      <c r="B311" s="113" t="s">
        <v>430</v>
      </c>
      <c r="C311" s="113"/>
      <c r="D311" s="113"/>
      <c r="E311" s="69">
        <v>0</v>
      </c>
      <c r="F311" s="69">
        <v>0</v>
      </c>
    </row>
    <row r="312" spans="1:6" ht="61.5" customHeight="1">
      <c r="A312" s="70" t="s">
        <v>424</v>
      </c>
      <c r="B312" s="113" t="s">
        <v>431</v>
      </c>
      <c r="C312" s="113"/>
      <c r="D312" s="113"/>
      <c r="E312" s="69">
        <v>0</v>
      </c>
      <c r="F312" s="69">
        <v>0</v>
      </c>
    </row>
    <row r="313" spans="1:6" ht="66.75" customHeight="1">
      <c r="A313" s="70" t="s">
        <v>425</v>
      </c>
      <c r="B313" s="113" t="s">
        <v>432</v>
      </c>
      <c r="C313" s="113"/>
      <c r="D313" s="113"/>
      <c r="E313" s="69">
        <v>0</v>
      </c>
      <c r="F313" s="69">
        <v>0</v>
      </c>
    </row>
    <row r="314" spans="1:6" ht="54.75" customHeight="1">
      <c r="A314" s="63" t="s">
        <v>426</v>
      </c>
      <c r="B314" s="113" t="s">
        <v>433</v>
      </c>
      <c r="C314" s="113"/>
      <c r="D314" s="113"/>
      <c r="E314" s="71">
        <v>0</v>
      </c>
      <c r="F314" s="71">
        <v>0</v>
      </c>
    </row>
    <row r="315" spans="1:6">
      <c r="B315" s="10"/>
      <c r="C315" s="10"/>
      <c r="D315" s="10"/>
    </row>
    <row r="316" spans="1:6">
      <c r="B316" s="10"/>
      <c r="C316" s="10"/>
      <c r="D316" s="10"/>
    </row>
    <row r="317" spans="1:6">
      <c r="B317" s="10"/>
      <c r="C317" s="10"/>
      <c r="D317" s="10"/>
    </row>
    <row r="318" spans="1:6">
      <c r="B318" s="10"/>
      <c r="C318" s="10"/>
      <c r="D318" s="10"/>
    </row>
    <row r="319" spans="1:6">
      <c r="B319" s="10"/>
      <c r="C319" s="10"/>
      <c r="D319" s="10"/>
    </row>
    <row r="320" spans="1:6">
      <c r="B320" s="10"/>
      <c r="C320" s="10"/>
      <c r="D320" s="10"/>
    </row>
    <row r="321" spans="2:4">
      <c r="B321" s="10"/>
      <c r="C321" s="10"/>
      <c r="D321" s="10"/>
    </row>
    <row r="322" spans="2:4">
      <c r="B322" s="10"/>
      <c r="C322" s="10"/>
      <c r="D322" s="10"/>
    </row>
  </sheetData>
  <mergeCells count="318">
    <mergeCell ref="B268:C268"/>
    <mergeCell ref="B263:E263"/>
    <mergeCell ref="B264:C264"/>
    <mergeCell ref="B266:C266"/>
    <mergeCell ref="B267:C267"/>
    <mergeCell ref="B265:C265"/>
    <mergeCell ref="J53:K53"/>
    <mergeCell ref="B205:D205"/>
    <mergeCell ref="B206:D206"/>
    <mergeCell ref="B202:D202"/>
    <mergeCell ref="B203:D203"/>
    <mergeCell ref="I90:I92"/>
    <mergeCell ref="J56:K56"/>
    <mergeCell ref="J55:K55"/>
    <mergeCell ref="J54:K54"/>
    <mergeCell ref="C166:K166"/>
    <mergeCell ref="B167:B170"/>
    <mergeCell ref="C167:C170"/>
    <mergeCell ref="D167:D170"/>
    <mergeCell ref="E167:L167"/>
    <mergeCell ref="J62:K62"/>
    <mergeCell ref="E168:J168"/>
    <mergeCell ref="K168:L169"/>
    <mergeCell ref="E169:G169"/>
    <mergeCell ref="H169:H170"/>
    <mergeCell ref="I169:I170"/>
    <mergeCell ref="J169:J170"/>
    <mergeCell ref="B201:F201"/>
    <mergeCell ref="L91:L92"/>
    <mergeCell ref="M70:M73"/>
    <mergeCell ref="L72:L73"/>
    <mergeCell ref="J61:K61"/>
    <mergeCell ref="J65:K65"/>
    <mergeCell ref="J64:K64"/>
    <mergeCell ref="J63:K63"/>
    <mergeCell ref="J58:K58"/>
    <mergeCell ref="J57:K57"/>
    <mergeCell ref="J71:J73"/>
    <mergeCell ref="K72:K73"/>
    <mergeCell ref="K70:L71"/>
    <mergeCell ref="E70:J70"/>
    <mergeCell ref="E69:M69"/>
    <mergeCell ref="J60:K60"/>
    <mergeCell ref="J59:K59"/>
    <mergeCell ref="B66:I66"/>
    <mergeCell ref="J66:K66"/>
    <mergeCell ref="C207:G207"/>
    <mergeCell ref="A223:E223"/>
    <mergeCell ref="A69:A73"/>
    <mergeCell ref="J90:J92"/>
    <mergeCell ref="E91:E92"/>
    <mergeCell ref="F91:F92"/>
    <mergeCell ref="G91:G92"/>
    <mergeCell ref="K91:K92"/>
    <mergeCell ref="A88:A92"/>
    <mergeCell ref="A208:A209"/>
    <mergeCell ref="D208:D209"/>
    <mergeCell ref="B210:C210"/>
    <mergeCell ref="B208:C209"/>
    <mergeCell ref="A167:A170"/>
    <mergeCell ref="C211:G211"/>
    <mergeCell ref="B88:B92"/>
    <mergeCell ref="C88:C92"/>
    <mergeCell ref="D88:D92"/>
    <mergeCell ref="E88:M88"/>
    <mergeCell ref="K89:L90"/>
    <mergeCell ref="M89:M92"/>
    <mergeCell ref="E90:G90"/>
    <mergeCell ref="H90:H92"/>
    <mergeCell ref="C87:M87"/>
    <mergeCell ref="B224:C224"/>
    <mergeCell ref="A278:A279"/>
    <mergeCell ref="B278:D279"/>
    <mergeCell ref="E278:G279"/>
    <mergeCell ref="B280:D280"/>
    <mergeCell ref="E280:G280"/>
    <mergeCell ref="B217:D217"/>
    <mergeCell ref="C218:G218"/>
    <mergeCell ref="B219:C220"/>
    <mergeCell ref="B271:C271"/>
    <mergeCell ref="B272:C272"/>
    <mergeCell ref="D276:H276"/>
    <mergeCell ref="B273:C273"/>
    <mergeCell ref="B274:C274"/>
    <mergeCell ref="B275:C275"/>
    <mergeCell ref="D271:H271"/>
    <mergeCell ref="D272:H272"/>
    <mergeCell ref="D270:H270"/>
    <mergeCell ref="D273:H273"/>
    <mergeCell ref="D274:H274"/>
    <mergeCell ref="D275:H275"/>
    <mergeCell ref="B226:C226"/>
    <mergeCell ref="B227:C227"/>
    <mergeCell ref="B246:C246"/>
    <mergeCell ref="B15:I15"/>
    <mergeCell ref="B16:I16"/>
    <mergeCell ref="B17:I17"/>
    <mergeCell ref="B18:I18"/>
    <mergeCell ref="B19:I19"/>
    <mergeCell ref="B20:I20"/>
    <mergeCell ref="B21:I21"/>
    <mergeCell ref="B22:I22"/>
    <mergeCell ref="B23:I23"/>
    <mergeCell ref="B286:F286"/>
    <mergeCell ref="B287:F287"/>
    <mergeCell ref="B295:C295"/>
    <mergeCell ref="B288:C289"/>
    <mergeCell ref="B24:I24"/>
    <mergeCell ref="B25:I25"/>
    <mergeCell ref="B26:I26"/>
    <mergeCell ref="B61:I61"/>
    <mergeCell ref="B55:I55"/>
    <mergeCell ref="B56:I56"/>
    <mergeCell ref="B57:I57"/>
    <mergeCell ref="B49:I49"/>
    <mergeCell ref="E71:G71"/>
    <mergeCell ref="H71:H73"/>
    <mergeCell ref="I71:I73"/>
    <mergeCell ref="E72:E73"/>
    <mergeCell ref="F72:F73"/>
    <mergeCell ref="B58:I58"/>
    <mergeCell ref="B53:I53"/>
    <mergeCell ref="B54:I54"/>
    <mergeCell ref="B45:I45"/>
    <mergeCell ref="B46:I46"/>
    <mergeCell ref="B47:I47"/>
    <mergeCell ref="B48:I48"/>
    <mergeCell ref="B50:I50"/>
    <mergeCell ref="B51:I51"/>
    <mergeCell ref="B52:I52"/>
    <mergeCell ref="C277:F277"/>
    <mergeCell ref="B204:D204"/>
    <mergeCell ref="C269:F269"/>
    <mergeCell ref="B222:C222"/>
    <mergeCell ref="B282:D282"/>
    <mergeCell ref="E282:G282"/>
    <mergeCell ref="E281:G281"/>
    <mergeCell ref="B270:C270"/>
    <mergeCell ref="B276:C276"/>
    <mergeCell ref="B62:I62"/>
    <mergeCell ref="B63:I63"/>
    <mergeCell ref="B64:I64"/>
    <mergeCell ref="B65:I65"/>
    <mergeCell ref="B59:I59"/>
    <mergeCell ref="B60:I60"/>
    <mergeCell ref="A139:M139"/>
    <mergeCell ref="E89:J89"/>
    <mergeCell ref="D69:D73"/>
    <mergeCell ref="C69:C73"/>
    <mergeCell ref="B69:B73"/>
    <mergeCell ref="A68:L68"/>
    <mergeCell ref="J39:K39"/>
    <mergeCell ref="J38:K38"/>
    <mergeCell ref="J37:K37"/>
    <mergeCell ref="J36:K36"/>
    <mergeCell ref="J43:K43"/>
    <mergeCell ref="J42:K42"/>
    <mergeCell ref="B33:I33"/>
    <mergeCell ref="B34:I34"/>
    <mergeCell ref="B35:I35"/>
    <mergeCell ref="B43:I43"/>
    <mergeCell ref="B40:I40"/>
    <mergeCell ref="B36:I36"/>
    <mergeCell ref="B37:I37"/>
    <mergeCell ref="B38:I38"/>
    <mergeCell ref="B41:I41"/>
    <mergeCell ref="B42:I42"/>
    <mergeCell ref="J21:K21"/>
    <mergeCell ref="J20:K20"/>
    <mergeCell ref="J19:K19"/>
    <mergeCell ref="J18:K18"/>
    <mergeCell ref="J17:K17"/>
    <mergeCell ref="J35:K35"/>
    <mergeCell ref="J34:K34"/>
    <mergeCell ref="J33:K33"/>
    <mergeCell ref="J32:K32"/>
    <mergeCell ref="J52:K52"/>
    <mergeCell ref="J10:K10"/>
    <mergeCell ref="J9:K9"/>
    <mergeCell ref="J41:K41"/>
    <mergeCell ref="J40:K40"/>
    <mergeCell ref="J48:K48"/>
    <mergeCell ref="J47:K47"/>
    <mergeCell ref="J46:K46"/>
    <mergeCell ref="J45:K45"/>
    <mergeCell ref="J44:K44"/>
    <mergeCell ref="J26:K26"/>
    <mergeCell ref="J25:K25"/>
    <mergeCell ref="J24:K24"/>
    <mergeCell ref="J23:K23"/>
    <mergeCell ref="J22:K22"/>
    <mergeCell ref="J30:K30"/>
    <mergeCell ref="J29:K29"/>
    <mergeCell ref="J28:K28"/>
    <mergeCell ref="J31:K31"/>
    <mergeCell ref="J50:K50"/>
    <mergeCell ref="J16:K16"/>
    <mergeCell ref="J15:K15"/>
    <mergeCell ref="J13:K13"/>
    <mergeCell ref="J12:K12"/>
    <mergeCell ref="B2:M2"/>
    <mergeCell ref="D5:G5"/>
    <mergeCell ref="J7:K7"/>
    <mergeCell ref="J6:K6"/>
    <mergeCell ref="B29:I29"/>
    <mergeCell ref="B30:I30"/>
    <mergeCell ref="B31:I31"/>
    <mergeCell ref="B32:I32"/>
    <mergeCell ref="J27:K27"/>
    <mergeCell ref="B9:I9"/>
    <mergeCell ref="B10:I10"/>
    <mergeCell ref="B11:I11"/>
    <mergeCell ref="B12:I12"/>
    <mergeCell ref="B13:I13"/>
    <mergeCell ref="B14:I14"/>
    <mergeCell ref="J11:K11"/>
    <mergeCell ref="B27:I27"/>
    <mergeCell ref="B28:I28"/>
    <mergeCell ref="D4:G4"/>
    <mergeCell ref="B6:I6"/>
    <mergeCell ref="B7:I7"/>
    <mergeCell ref="B8:I8"/>
    <mergeCell ref="J8:K8"/>
    <mergeCell ref="J14:K14"/>
    <mergeCell ref="J51:K51"/>
    <mergeCell ref="J49:K49"/>
    <mergeCell ref="B44:I44"/>
    <mergeCell ref="B39:I39"/>
    <mergeCell ref="B281:D281"/>
    <mergeCell ref="A219:A220"/>
    <mergeCell ref="D219:D220"/>
    <mergeCell ref="A156:M156"/>
    <mergeCell ref="B304:F305"/>
    <mergeCell ref="A214:A215"/>
    <mergeCell ref="E214:E215"/>
    <mergeCell ref="F214:F215"/>
    <mergeCell ref="A221:E221"/>
    <mergeCell ref="B212:D212"/>
    <mergeCell ref="B213:D213"/>
    <mergeCell ref="B214:D214"/>
    <mergeCell ref="B216:D216"/>
    <mergeCell ref="A288:A289"/>
    <mergeCell ref="B291:C291"/>
    <mergeCell ref="B292:C292"/>
    <mergeCell ref="B302:D302"/>
    <mergeCell ref="E302:F302"/>
    <mergeCell ref="E288:F288"/>
    <mergeCell ref="D288:D289"/>
    <mergeCell ref="B310:D310"/>
    <mergeCell ref="B311:D311"/>
    <mergeCell ref="B312:D312"/>
    <mergeCell ref="B313:D313"/>
    <mergeCell ref="B314:D314"/>
    <mergeCell ref="B283:D283"/>
    <mergeCell ref="E283:G283"/>
    <mergeCell ref="B284:D284"/>
    <mergeCell ref="E284:G284"/>
    <mergeCell ref="B306:D306"/>
    <mergeCell ref="B307:D307"/>
    <mergeCell ref="B308:D308"/>
    <mergeCell ref="B309:D309"/>
    <mergeCell ref="B301:D301"/>
    <mergeCell ref="E301:F301"/>
    <mergeCell ref="B293:C293"/>
    <mergeCell ref="B294:C294"/>
    <mergeCell ref="B299:D299"/>
    <mergeCell ref="E299:F299"/>
    <mergeCell ref="B300:D300"/>
    <mergeCell ref="E300:F300"/>
    <mergeCell ref="B296:C296"/>
    <mergeCell ref="B290:C290"/>
    <mergeCell ref="B298:F298"/>
    <mergeCell ref="C225:F225"/>
    <mergeCell ref="B237:C237"/>
    <mergeCell ref="B238:C238"/>
    <mergeCell ref="B239:C239"/>
    <mergeCell ref="B240:C240"/>
    <mergeCell ref="B241:C241"/>
    <mergeCell ref="B242:C242"/>
    <mergeCell ref="B243:C243"/>
    <mergeCell ref="B244:C244"/>
    <mergeCell ref="B245:C245"/>
    <mergeCell ref="B228:C228"/>
    <mergeCell ref="B229:C229"/>
    <mergeCell ref="B230:C230"/>
    <mergeCell ref="B231:C231"/>
    <mergeCell ref="B232:C232"/>
    <mergeCell ref="B233:C233"/>
    <mergeCell ref="B234:C234"/>
    <mergeCell ref="B235:C235"/>
    <mergeCell ref="B236:C236"/>
    <mergeCell ref="B247:D247"/>
    <mergeCell ref="B248:C248"/>
    <mergeCell ref="B249:C249"/>
    <mergeCell ref="B250:C250"/>
    <mergeCell ref="B251:C251"/>
    <mergeCell ref="B252:C252"/>
    <mergeCell ref="D248:E248"/>
    <mergeCell ref="D249:E249"/>
    <mergeCell ref="D250:E250"/>
    <mergeCell ref="D251:E251"/>
    <mergeCell ref="D252:E252"/>
    <mergeCell ref="B253:D253"/>
    <mergeCell ref="B254:C254"/>
    <mergeCell ref="B257:C257"/>
    <mergeCell ref="B258:D258"/>
    <mergeCell ref="B260:C260"/>
    <mergeCell ref="B261:C261"/>
    <mergeCell ref="B262:C262"/>
    <mergeCell ref="D260:E260"/>
    <mergeCell ref="D261:E261"/>
    <mergeCell ref="D262:E262"/>
    <mergeCell ref="B259:C259"/>
    <mergeCell ref="D259:E259"/>
    <mergeCell ref="B255:C255"/>
    <mergeCell ref="B256:C256"/>
    <mergeCell ref="D255:F257"/>
    <mergeCell ref="D254:F254"/>
  </mergeCells>
  <pageMargins left="0.25" right="0.25" top="0.75" bottom="0.75" header="0.3" footer="0.3"/>
  <pageSetup paperSize="9"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2017-02-16T05:14:58Z</dcterms:modified>
</cp:coreProperties>
</file>