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60" activeTab="0"/>
  </bookViews>
  <sheets>
    <sheet name="без озна омз (3) ПРАВИЛЬНОЕ" sheetId="1" r:id="rId1"/>
    <sheet name="Иностранные инвестиции" sheetId="2" state="hidden" r:id="rId2"/>
    <sheet name="ВТО" sheetId="3" state="hidden" r:id="rId3"/>
  </sheets>
  <definedNames>
    <definedName name="_xlnm.Print_Area" localSheetId="0">'без озна омз (3) ПРАВИЛЬНОЕ'!$A$1:$T$237</definedName>
  </definedNames>
  <calcPr fullCalcOnLoad="1"/>
</workbook>
</file>

<file path=xl/comments1.xml><?xml version="1.0" encoding="utf-8"?>
<comments xmlns="http://schemas.openxmlformats.org/spreadsheetml/2006/main">
  <authors>
    <author>Elvira-Ekonom</author>
  </authors>
  <commentList>
    <comment ref="G10" authorId="0">
      <text>
        <r>
          <rPr>
            <b/>
            <sz val="9"/>
            <rFont val="Tahoma"/>
            <family val="2"/>
          </rPr>
          <t>Elvira- Индекс промышленного производства</t>
        </r>
        <r>
          <rPr>
            <sz val="9"/>
            <rFont val="Tahoma"/>
            <family val="2"/>
          </rPr>
          <t xml:space="preserve">
</t>
        </r>
      </text>
    </comment>
    <comment ref="G101" authorId="0">
      <text>
        <r>
          <rPr>
            <b/>
            <sz val="9"/>
            <rFont val="Tahoma"/>
            <family val="2"/>
          </rPr>
          <t>Elvira-Ekonom:</t>
        </r>
        <r>
          <rPr>
            <sz val="9"/>
            <rFont val="Tahoma"/>
            <family val="2"/>
          </rPr>
          <t>нет формул</t>
        </r>
      </text>
    </comment>
  </commentList>
</comments>
</file>

<file path=xl/sharedStrings.xml><?xml version="1.0" encoding="utf-8"?>
<sst xmlns="http://schemas.openxmlformats.org/spreadsheetml/2006/main" count="608" uniqueCount="105">
  <si>
    <t>Территория: Абзелиловский район
Наименование предприятия: Абзелиловский информационный центр-филиал ГУП РБ Издательский Дом "Республика Башкортостан"</t>
  </si>
  <si>
    <t>Показатели</t>
  </si>
  <si>
    <t>Единица измерения</t>
  </si>
  <si>
    <t>Отчет</t>
  </si>
  <si>
    <t>Оценка</t>
  </si>
  <si>
    <t>Прогноз</t>
  </si>
  <si>
    <t>2020</t>
  </si>
  <si>
    <t>2021</t>
  </si>
  <si>
    <t>2022</t>
  </si>
  <si>
    <t>2023</t>
  </si>
  <si>
    <t>2024</t>
  </si>
  <si>
    <t>2018</t>
  </si>
  <si>
    <t>2019</t>
  </si>
  <si>
    <t>Консервативный - вариант1</t>
  </si>
  <si>
    <t>Базовый - вариант2</t>
  </si>
  <si>
    <t>Целевой - вариант3</t>
  </si>
  <si>
    <t>тыс.руб.</t>
  </si>
  <si>
    <t>в % к предыдущему году</t>
  </si>
  <si>
    <t>%</t>
  </si>
  <si>
    <t>в ценах соответствующих лет</t>
  </si>
  <si>
    <t>Правильный расчет</t>
  </si>
  <si>
    <t>Неверный расчет</t>
  </si>
  <si>
    <t>Нужно заполнить ячейку</t>
  </si>
  <si>
    <t>в том числе:</t>
  </si>
  <si>
    <t>Иностранные инвестиции</t>
  </si>
  <si>
    <t>Форма 19-1</t>
  </si>
  <si>
    <t>ВТО</t>
  </si>
  <si>
    <t xml:space="preserve">Отчет </t>
  </si>
  <si>
    <t>Оценка расчеты ноябрь 2018 г.</t>
  </si>
  <si>
    <t>2020 год</t>
  </si>
  <si>
    <t>2021 год</t>
  </si>
  <si>
    <t>2022 год</t>
  </si>
  <si>
    <t>2023 год</t>
  </si>
  <si>
    <t>2024 год</t>
  </si>
  <si>
    <t>2016 год</t>
  </si>
  <si>
    <t>2017 год</t>
  </si>
  <si>
    <t>2018 год</t>
  </si>
  <si>
    <t>2019 год</t>
  </si>
  <si>
    <t>Прогноз - Вариант 1 (Консерва-тивный)</t>
  </si>
  <si>
    <t>Прогноз - Вариант 2 (Базовый)</t>
  </si>
  <si>
    <t>Прогноз - Вариант 3 (Целевой)</t>
  </si>
  <si>
    <t>Объем производства продукции (работ, услуг) в действующих ценах предприятий (без налога на добавленную стоимость и акциза)</t>
  </si>
  <si>
    <r>
      <t xml:space="preserve"> в % к предыдущему году </t>
    </r>
    <r>
      <rPr>
        <b/>
        <i/>
        <sz val="12"/>
        <rFont val="Times New Roman"/>
        <family val="1"/>
      </rPr>
      <t>(индекс)</t>
    </r>
  </si>
  <si>
    <t xml:space="preserve"> в ценах соответствующих лет</t>
  </si>
  <si>
    <t xml:space="preserve">    в т. ч. по видам экономической деятельности - по разделам и подразделам (в разрезе предприятий):  </t>
  </si>
  <si>
    <t xml:space="preserve"> в % к предыдущему году</t>
  </si>
  <si>
    <t>СВ. Добыча прочих полезных ископаемых</t>
  </si>
  <si>
    <t>ООО НПФ АМК "Горизонт"                                                                      в ценах 2018 года</t>
  </si>
  <si>
    <t>С. Предоставление услуг в области добычи полезных ископаемых</t>
  </si>
  <si>
    <t xml:space="preserve">DK. Производство машин и оборудования </t>
  </si>
  <si>
    <t>DH. Производство резиновых и пластмассовых изделий</t>
  </si>
  <si>
    <t>DI. Производство прочей неметаллической минеральной продукции</t>
  </si>
  <si>
    <t>-</t>
  </si>
  <si>
    <t>DA. Производство пищевых продуктов, включая напитки, и табака</t>
  </si>
  <si>
    <t>ОАО "Октябрьсктеплоэнерго"                                                                                 в ценах 2018 года</t>
  </si>
  <si>
    <t>D. Обеспечение электрической энергией, газом и паром; кондиционирование вохдуха</t>
  </si>
  <si>
    <t>Е. Водоснабжение, водоотведение, организация сбора и утилизация отходов, деятельность по ликвидации загрязнений</t>
  </si>
  <si>
    <t xml:space="preserve">УСЛОВНОЕ ПРЕДПРИЯТИЕ </t>
  </si>
  <si>
    <t>.</t>
  </si>
  <si>
    <t>Объем отгруженной продукции (работ, услуг) в действующих ценах предприятий (без налога на добавленную стоимость и акциза)</t>
  </si>
  <si>
    <r>
      <t xml:space="preserve"> в % к предыдущему году </t>
    </r>
    <r>
      <rPr>
        <b/>
        <i/>
        <sz val="12"/>
        <color indexed="39"/>
        <rFont val="Times New Roman"/>
        <family val="1"/>
      </rPr>
      <t>(индекс)</t>
    </r>
  </si>
  <si>
    <t>D. Обрабатывающие производства</t>
  </si>
  <si>
    <t>D. Обеспечение электрической энергией, газо и паром; кондиционирование вохдуха</t>
  </si>
  <si>
    <t>УСЛОВНОЕ ПРЕДПРИЯТИЕ</t>
  </si>
  <si>
    <t>МУП "Октябрьсккоммунводоканал"                                                                                 в ценах 2019 года</t>
  </si>
  <si>
    <t xml:space="preserve"> в ценах 2019 года</t>
  </si>
  <si>
    <t>Добыча полезных ископаемых,                                                       в ценах 2019 года</t>
  </si>
  <si>
    <t>ООО "Стройматериалы"                                                                       в ценах 2019 года</t>
  </si>
  <si>
    <t>ООО "Ойл-Сервис"                                                                      в ценах 2019 года</t>
  </si>
  <si>
    <t>ООО "ПетроТул"                                                                      в ценах 2019 года</t>
  </si>
  <si>
    <t>ООО "Октябрьское УБР"                                                                      в ценах 2019 года</t>
  </si>
  <si>
    <t>ООО "ПетроТул - НБ"                                                                      в ценах 2019 года</t>
  </si>
  <si>
    <t>Обрабатывающие производства                                 в ценах 2019 года</t>
  </si>
  <si>
    <t>Производство машин и оборудования                                      в ценах 2019 года</t>
  </si>
  <si>
    <t>АО "АК ОЗНА"                                                                       в ценах 2019 года</t>
  </si>
  <si>
    <t>АО "ОЗНА-Измерительные системы"                                                  в ценах 2019 года</t>
  </si>
  <si>
    <t>ООО "ОЗНА-Октябрьский механический завод"                                                                               в ценах 2019 года</t>
  </si>
  <si>
    <t>ООО НПФ "Пакер"                                                                                         в ценах 2019 года</t>
  </si>
  <si>
    <t>Производство резиновых и пластмассовых изделий                                                                                   в ценах 2019 года</t>
  </si>
  <si>
    <t>ООО "Завод пластмассовых изделий "Альтернатива"                                                                                    в ценах 2019 года</t>
  </si>
  <si>
    <t>ООО "Вымпел"                                                                              в ценах 2019 года</t>
  </si>
  <si>
    <t>Производство прочих неметаллических минеральных продуктов                                                                                  в ценах 2019 года</t>
  </si>
  <si>
    <t>ООО "Италбашкерамика Плюс"                                              в ценах 2019 года</t>
  </si>
  <si>
    <t>ООО "Железобетон"                                                                                в ценах 2019 года</t>
  </si>
  <si>
    <t>ООО "Башкирский фарфор"                                              в ценах 2019 года</t>
  </si>
  <si>
    <t>Производство пищевых продуктов                                                                                  в ценах 2019 года</t>
  </si>
  <si>
    <t>ООО "Октябрьский хлебозавод"                                                                                 в ценах 2019года</t>
  </si>
  <si>
    <t>ООО "Золотой Рог"                                                                           в ценах 2019 года</t>
  </si>
  <si>
    <t>Обеспечение электрической энергией, газом и паром; кондиционирование воздуха                                                                             в ценах 2019 года</t>
  </si>
  <si>
    <t>ООО "Теплоэнерго"                                                                                 в ценах 2019 года</t>
  </si>
  <si>
    <t>ОАО "Октябрьские электрические сети"                                                                                 в ценах 2019 года</t>
  </si>
  <si>
    <t>Водоснабжение, водоотведение, организация сбора и утилизация отходов, деятельность по ликвидации загрязнений                                                                             в ценах 2019 года</t>
  </si>
  <si>
    <t>ООО "Ойл-Сервис"                                                                          в ценах 2019 года</t>
  </si>
  <si>
    <t>ООО НПФ "Пакер"                                                                            в ценах 2019 года</t>
  </si>
  <si>
    <t>ООО "Вымпел"                                                                                              в ценах 2019 года</t>
  </si>
  <si>
    <t>ООО "Железобетон"                                                                         в ценах 2019 года</t>
  </si>
  <si>
    <t>ООО "Октябрьский хлебозавод"                                                                                 в ценах 2019 года</t>
  </si>
  <si>
    <t>ООО "Золотой Рог"                                                                               в ценах 2019 года</t>
  </si>
  <si>
    <t>МУП "Октябрьсккоммунводоканал"                                                                                 в ценах 2019года</t>
  </si>
  <si>
    <t>Добыча сырой нефти и природного газа</t>
  </si>
  <si>
    <t>Предоставление услуг в области добычи полезных ископаемых</t>
  </si>
  <si>
    <t>Основные показатели прогноза промышленного производства городского округа город Октябрьский Республики Башкортостан
 на 2021 год и на плановый период до 2024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(отчет за 2019 год, оценка 2020 года, прогноз на период до 2024 года)</t>
  </si>
  <si>
    <t>Председатель Совета городского округа</t>
  </si>
  <si>
    <t>А.А.Имангулов</t>
  </si>
  <si>
    <t xml:space="preserve">Приложение № 2
к решению Совета городского округа
город Октябрьский Республики Башкортостан
от  "   " декабря 2020 года №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</si>
</sst>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155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4"/>
      <color indexed="10"/>
      <name val="Tahoma"/>
      <family val="2"/>
    </font>
    <font>
      <b/>
      <sz val="10"/>
      <color indexed="10"/>
      <name val="Tahoma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sz val="8"/>
      <color indexed="8"/>
      <name val="Tahoma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trike/>
      <sz val="10"/>
      <name val="Times New Roman"/>
      <family val="1"/>
    </font>
    <font>
      <sz val="10"/>
      <name val="Times New Roman"/>
      <family val="1"/>
    </font>
    <font>
      <strike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trike/>
      <sz val="12"/>
      <name val="Times New Roman"/>
      <family val="1"/>
    </font>
    <font>
      <b/>
      <sz val="10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1"/>
    </font>
    <font>
      <sz val="13.5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trike/>
      <sz val="10.5"/>
      <name val="Times New Roman"/>
      <family val="1"/>
    </font>
    <font>
      <strike/>
      <sz val="13.5"/>
      <name val="Times New Roman"/>
      <family val="1"/>
    </font>
    <font>
      <strike/>
      <sz val="12"/>
      <name val="Times New Roman CYR"/>
      <family val="0"/>
    </font>
    <font>
      <strike/>
      <sz val="11"/>
      <name val="Times New Roman"/>
      <family val="1"/>
    </font>
    <font>
      <b/>
      <i/>
      <sz val="12"/>
      <color indexed="39"/>
      <name val="Times New Roman"/>
      <family val="1"/>
    </font>
    <font>
      <strike/>
      <sz val="16"/>
      <name val="Times New Roman"/>
      <family val="1"/>
    </font>
    <font>
      <sz val="9"/>
      <name val="Times New Roman"/>
      <family val="1"/>
    </font>
    <font>
      <sz val="15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Cambria"/>
      <family val="1"/>
    </font>
    <font>
      <sz val="12"/>
      <name val="Cambria"/>
      <family val="1"/>
    </font>
    <font>
      <sz val="16.5"/>
      <name val="Times New Roman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strike/>
      <sz val="16"/>
      <name val="Calibri"/>
      <family val="2"/>
    </font>
    <font>
      <sz val="11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strike/>
      <sz val="11"/>
      <name val="Calibri"/>
      <family val="2"/>
    </font>
    <font>
      <sz val="13.5"/>
      <color indexed="39"/>
      <name val="Times New Roman"/>
      <family val="1"/>
    </font>
    <font>
      <b/>
      <sz val="10"/>
      <name val="Calibri"/>
      <family val="2"/>
    </font>
    <font>
      <sz val="10"/>
      <color indexed="51"/>
      <name val="Times New Roman"/>
      <family val="1"/>
    </font>
    <font>
      <sz val="10"/>
      <name val="Calibri"/>
      <family val="2"/>
    </font>
    <font>
      <b/>
      <sz val="11"/>
      <color indexed="60"/>
      <name val="Calibri"/>
      <family val="2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trike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3.5"/>
      <color indexed="60"/>
      <name val="Times New Roman"/>
      <family val="1"/>
    </font>
    <font>
      <sz val="12"/>
      <color indexed="60"/>
      <name val="Times New Roman CYR"/>
      <family val="0"/>
    </font>
    <font>
      <b/>
      <sz val="11"/>
      <color indexed="39"/>
      <name val="Calibri"/>
      <family val="2"/>
    </font>
    <font>
      <b/>
      <sz val="12"/>
      <color indexed="39"/>
      <name val="Times New Roman"/>
      <family val="1"/>
    </font>
    <font>
      <b/>
      <sz val="10"/>
      <color indexed="39"/>
      <name val="Times New Roman"/>
      <family val="1"/>
    </font>
    <font>
      <b/>
      <strike/>
      <sz val="12"/>
      <color indexed="39"/>
      <name val="Times New Roman"/>
      <family val="1"/>
    </font>
    <font>
      <b/>
      <sz val="13.5"/>
      <color indexed="39"/>
      <name val="Times New Roman"/>
      <family val="1"/>
    </font>
    <font>
      <b/>
      <i/>
      <sz val="12"/>
      <color indexed="39"/>
      <name val="Times New Roman Cyr"/>
      <family val="1"/>
    </font>
    <font>
      <sz val="10"/>
      <color indexed="39"/>
      <name val="Times New Roman"/>
      <family val="1"/>
    </font>
    <font>
      <strike/>
      <sz val="12"/>
      <color indexed="39"/>
      <name val="Times New Roman"/>
      <family val="1"/>
    </font>
    <font>
      <sz val="12"/>
      <color indexed="39"/>
      <name val="Times New Roman"/>
      <family val="1"/>
    </font>
    <font>
      <sz val="11"/>
      <color indexed="39"/>
      <name val="Calibri"/>
      <family val="2"/>
    </font>
    <font>
      <b/>
      <sz val="14"/>
      <color indexed="39"/>
      <name val="Times New Roman"/>
      <family val="1"/>
    </font>
    <font>
      <b/>
      <sz val="12"/>
      <color indexed="39"/>
      <name val="Times New Roman CYR"/>
      <family val="0"/>
    </font>
    <font>
      <b/>
      <sz val="10"/>
      <color indexed="39"/>
      <name val="Calibri"/>
      <family val="2"/>
    </font>
    <font>
      <strike/>
      <sz val="10"/>
      <color indexed="39"/>
      <name val="Times New Roman"/>
      <family val="1"/>
    </font>
    <font>
      <sz val="10"/>
      <color indexed="39"/>
      <name val="Calibri"/>
      <family val="2"/>
    </font>
    <font>
      <strike/>
      <sz val="13.5"/>
      <color indexed="39"/>
      <name val="Times New Roman"/>
      <family val="1"/>
    </font>
    <font>
      <strike/>
      <sz val="11"/>
      <color indexed="39"/>
      <name val="Calibri"/>
      <family val="2"/>
    </font>
    <font>
      <strike/>
      <sz val="12"/>
      <color indexed="39"/>
      <name val="Times New Roman CYR"/>
      <family val="0"/>
    </font>
    <font>
      <sz val="12"/>
      <color indexed="39"/>
      <name val="Times New Roman CYR"/>
      <family val="0"/>
    </font>
    <font>
      <b/>
      <sz val="14"/>
      <name val="Calibri"/>
      <family val="2"/>
    </font>
    <font>
      <sz val="14"/>
      <name val="Calibri"/>
      <family val="2"/>
    </font>
    <font>
      <b/>
      <sz val="12"/>
      <color indexed="39"/>
      <name val="Cambria"/>
      <family val="1"/>
    </font>
    <font>
      <sz val="12"/>
      <color indexed="39"/>
      <name val="Cambria"/>
      <family val="1"/>
    </font>
    <font>
      <b/>
      <strike/>
      <sz val="11"/>
      <color indexed="39"/>
      <name val="Calibri"/>
      <family val="2"/>
    </font>
    <font>
      <b/>
      <strike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Calibri"/>
      <family val="2"/>
    </font>
    <font>
      <sz val="13.5"/>
      <color rgb="FF0000FF"/>
      <name val="Times New Roman"/>
      <family val="1"/>
    </font>
    <font>
      <b/>
      <sz val="12"/>
      <color rgb="FF0000FF"/>
      <name val="Times New Roman"/>
      <family val="1"/>
    </font>
    <font>
      <sz val="10"/>
      <color rgb="FF0000FF"/>
      <name val="Times New Roman"/>
      <family val="1"/>
    </font>
    <font>
      <strike/>
      <sz val="12"/>
      <color rgb="FF0000FF"/>
      <name val="Times New Roman"/>
      <family val="1"/>
    </font>
    <font>
      <sz val="12"/>
      <color rgb="FF0000FF"/>
      <name val="Times New Roman"/>
      <family val="1"/>
    </font>
    <font>
      <b/>
      <strike/>
      <sz val="12"/>
      <color rgb="FF0000FF"/>
      <name val="Times New Roman"/>
      <family val="1"/>
    </font>
    <font>
      <sz val="11"/>
      <color rgb="FF0000FF"/>
      <name val="Calibri"/>
      <family val="2"/>
    </font>
    <font>
      <sz val="12"/>
      <color rgb="FF0000FF"/>
      <name val="Times New Roman CYR"/>
      <family val="0"/>
    </font>
    <font>
      <sz val="13.5"/>
      <color rgb="FFC00000"/>
      <name val="Times New Roman"/>
      <family val="1"/>
    </font>
    <font>
      <b/>
      <sz val="13.5"/>
      <color rgb="FF0000FF"/>
      <name val="Times New Roman"/>
      <family val="1"/>
    </font>
    <font>
      <strike/>
      <sz val="13.5"/>
      <color rgb="FF0000FF"/>
      <name val="Times New Roman"/>
      <family val="1"/>
    </font>
    <font>
      <b/>
      <sz val="12"/>
      <color rgb="FFC00000"/>
      <name val="Times New Roman"/>
      <family val="1"/>
    </font>
    <font>
      <sz val="10"/>
      <color rgb="FFC00000"/>
      <name val="Times New Roman"/>
      <family val="1"/>
    </font>
    <font>
      <strike/>
      <sz val="12"/>
      <color rgb="FFC00000"/>
      <name val="Times New Roman"/>
      <family val="1"/>
    </font>
    <font>
      <sz val="12"/>
      <color rgb="FFC00000"/>
      <name val="Times New Roman"/>
      <family val="1"/>
    </font>
    <font>
      <sz val="11"/>
      <color rgb="FFC00000"/>
      <name val="Calibri"/>
      <family val="2"/>
    </font>
    <font>
      <sz val="12"/>
      <color rgb="FFC00000"/>
      <name val="Times New Roman CYR"/>
      <family val="0"/>
    </font>
    <font>
      <b/>
      <sz val="10"/>
      <color rgb="FF0000FF"/>
      <name val="Times New Roman"/>
      <family val="1"/>
    </font>
    <font>
      <strike/>
      <sz val="10"/>
      <color rgb="FF0000FF"/>
      <name val="Times New Roman"/>
      <family val="1"/>
    </font>
    <font>
      <b/>
      <sz val="11"/>
      <color rgb="FF0000FF"/>
      <name val="Calibri"/>
      <family val="2"/>
    </font>
    <font>
      <b/>
      <i/>
      <sz val="12"/>
      <color rgb="FF0000FF"/>
      <name val="Times New Roman Cyr"/>
      <family val="1"/>
    </font>
    <font>
      <b/>
      <sz val="14"/>
      <color rgb="FF0000FF"/>
      <name val="Times New Roman"/>
      <family val="1"/>
    </font>
    <font>
      <b/>
      <sz val="12"/>
      <color rgb="FF0000FF"/>
      <name val="Times New Roman CYR"/>
      <family val="0"/>
    </font>
    <font>
      <strike/>
      <sz val="11"/>
      <color rgb="FF0000FF"/>
      <name val="Calibri"/>
      <family val="2"/>
    </font>
    <font>
      <strike/>
      <sz val="12"/>
      <color rgb="FF0000FF"/>
      <name val="Times New Roman CYR"/>
      <family val="0"/>
    </font>
    <font>
      <b/>
      <sz val="12"/>
      <color rgb="FF0000FF"/>
      <name val="Cambria"/>
      <family val="1"/>
    </font>
    <font>
      <sz val="12"/>
      <color rgb="FF0000FF"/>
      <name val="Cambria"/>
      <family val="1"/>
    </font>
    <font>
      <sz val="10"/>
      <color rgb="FFFFC000"/>
      <name val="Times New Roman"/>
      <family val="1"/>
    </font>
    <font>
      <b/>
      <sz val="11"/>
      <color rgb="FFC00000"/>
      <name val="Calibri"/>
      <family val="2"/>
    </font>
    <font>
      <b/>
      <sz val="10"/>
      <color rgb="FF0000FF"/>
      <name val="Calibri"/>
      <family val="2"/>
    </font>
    <font>
      <b/>
      <strike/>
      <sz val="11"/>
      <color rgb="FF0000FF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1" applyNumberFormat="0" applyAlignment="0" applyProtection="0"/>
    <xf numFmtId="0" fontId="106" fillId="27" borderId="2" applyNumberFormat="0" applyAlignment="0" applyProtection="0"/>
    <xf numFmtId="0" fontId="107" fillId="27" borderId="1" applyNumberFormat="0" applyAlignment="0" applyProtection="0"/>
    <xf numFmtId="0" fontId="10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8" borderId="7" applyNumberFormat="0" applyAlignment="0" applyProtection="0"/>
    <xf numFmtId="0" fontId="114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30" borderId="0" applyNumberFormat="0" applyBorder="0" applyAlignment="0" applyProtection="0"/>
    <xf numFmtId="0" fontId="11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1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NumberFormat="1" applyFont="1" applyFill="1" applyBorder="1" applyAlignment="1" applyProtection="1">
      <alignment horizontal="left" vertical="center" wrapText="1"/>
      <protection/>
    </xf>
    <xf numFmtId="2" fontId="7" fillId="34" borderId="12" xfId="0" applyNumberFormat="1" applyFont="1" applyFill="1" applyBorder="1" applyAlignment="1" applyProtection="1">
      <alignment horizontal="center" vertical="center"/>
      <protection/>
    </xf>
    <xf numFmtId="0" fontId="2" fillId="35" borderId="13" xfId="0" applyNumberFormat="1" applyFont="1" applyFill="1" applyBorder="1" applyAlignment="1" applyProtection="1">
      <alignment vertical="top"/>
      <protection locked="0"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2" fillId="36" borderId="0" xfId="0" applyNumberFormat="1" applyFont="1" applyFill="1" applyBorder="1" applyAlignment="1" applyProtection="1">
      <alignment vertical="top"/>
      <protection locked="0"/>
    </xf>
    <xf numFmtId="0" fontId="2" fillId="37" borderId="0" xfId="0" applyNumberFormat="1" applyFont="1" applyFill="1" applyBorder="1" applyAlignment="1" applyProtection="1">
      <alignment vertical="top"/>
      <protection locked="0"/>
    </xf>
    <xf numFmtId="0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2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vertical="center" wrapText="1"/>
      <protection/>
    </xf>
    <xf numFmtId="0" fontId="61" fillId="0" borderId="0" xfId="0" applyFont="1" applyFill="1" applyAlignment="1" applyProtection="1">
      <alignment vertical="center"/>
      <protection/>
    </xf>
    <xf numFmtId="0" fontId="62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/>
      <protection/>
    </xf>
    <xf numFmtId="172" fontId="9" fillId="0" borderId="14" xfId="0" applyNumberFormat="1" applyFont="1" applyFill="1" applyBorder="1" applyAlignment="1" applyProtection="1">
      <alignment horizontal="center" vertical="center" wrapText="1"/>
      <protection/>
    </xf>
    <xf numFmtId="172" fontId="12" fillId="0" borderId="14" xfId="0" applyNumberFormat="1" applyFont="1" applyFill="1" applyBorder="1" applyAlignment="1" applyProtection="1">
      <alignment horizontal="center" vertical="center" wrapText="1"/>
      <protection/>
    </xf>
    <xf numFmtId="172" fontId="13" fillId="0" borderId="14" xfId="0" applyNumberFormat="1" applyFont="1" applyFill="1" applyBorder="1" applyAlignment="1" applyProtection="1">
      <alignment horizontal="center" vertical="center" wrapText="1"/>
      <protection/>
    </xf>
    <xf numFmtId="172" fontId="14" fillId="0" borderId="14" xfId="0" applyNumberFormat="1" applyFont="1" applyFill="1" applyBorder="1" applyAlignment="1" applyProtection="1">
      <alignment horizontal="center" vertical="center" wrapText="1"/>
      <protection/>
    </xf>
    <xf numFmtId="2" fontId="10" fillId="0" borderId="14" xfId="0" applyNumberFormat="1" applyFont="1" applyFill="1" applyBorder="1" applyAlignment="1" applyProtection="1">
      <alignment horizontal="center" vertical="center" wrapText="1"/>
      <protection/>
    </xf>
    <xf numFmtId="172" fontId="9" fillId="0" borderId="14" xfId="0" applyNumberFormat="1" applyFont="1" applyFill="1" applyBorder="1" applyAlignment="1" applyProtection="1">
      <alignment vertical="center" wrapText="1"/>
      <protection/>
    </xf>
    <xf numFmtId="172" fontId="15" fillId="0" borderId="14" xfId="0" applyNumberFormat="1" applyFont="1" applyFill="1" applyBorder="1" applyAlignment="1" applyProtection="1">
      <alignment horizontal="center" vertical="center" wrapText="1"/>
      <protection/>
    </xf>
    <xf numFmtId="172" fontId="16" fillId="0" borderId="14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60" fillId="0" borderId="0" xfId="0" applyNumberFormat="1" applyFont="1" applyFill="1" applyAlignment="1" applyProtection="1">
      <alignment/>
      <protection/>
    </xf>
    <xf numFmtId="4" fontId="9" fillId="0" borderId="14" xfId="0" applyNumberFormat="1" applyFont="1" applyFill="1" applyBorder="1" applyAlignment="1" applyProtection="1">
      <alignment vertical="center" wrapText="1"/>
      <protection/>
    </xf>
    <xf numFmtId="4" fontId="17" fillId="0" borderId="14" xfId="0" applyNumberFormat="1" applyFont="1" applyFill="1" applyBorder="1" applyAlignment="1" applyProtection="1">
      <alignment horizontal="center" vertical="center" wrapText="1"/>
      <protection/>
    </xf>
    <xf numFmtId="4" fontId="16" fillId="0" borderId="14" xfId="0" applyNumberFormat="1" applyFont="1" applyFill="1" applyBorder="1" applyAlignment="1" applyProtection="1">
      <alignment horizontal="center" vertical="center" wrapText="1"/>
      <protection/>
    </xf>
    <xf numFmtId="4" fontId="18" fillId="0" borderId="14" xfId="0" applyNumberFormat="1" applyFont="1" applyFill="1" applyBorder="1" applyAlignment="1" applyProtection="1">
      <alignment horizontal="center" vertical="center" wrapText="1"/>
      <protection/>
    </xf>
    <xf numFmtId="172" fontId="17" fillId="0" borderId="14" xfId="0" applyNumberFormat="1" applyFont="1" applyFill="1" applyBorder="1" applyAlignment="1" applyProtection="1">
      <alignment horizontal="center" vertical="center" wrapText="1"/>
      <protection/>
    </xf>
    <xf numFmtId="172" fontId="20" fillId="0" borderId="14" xfId="0" applyNumberFormat="1" applyFont="1" applyFill="1" applyBorder="1" applyAlignment="1" applyProtection="1">
      <alignment vertical="top" wrapText="1"/>
      <protection/>
    </xf>
    <xf numFmtId="4" fontId="63" fillId="0" borderId="14" xfId="0" applyNumberFormat="1" applyFont="1" applyFill="1" applyBorder="1" applyAlignment="1" applyProtection="1">
      <alignment/>
      <protection/>
    </xf>
    <xf numFmtId="4" fontId="21" fillId="0" borderId="14" xfId="0" applyNumberFormat="1" applyFont="1" applyFill="1" applyBorder="1" applyAlignment="1" applyProtection="1">
      <alignment horizontal="center" vertical="center" wrapText="1"/>
      <protection/>
    </xf>
    <xf numFmtId="4" fontId="22" fillId="0" borderId="14" xfId="0" applyNumberFormat="1" applyFont="1" applyFill="1" applyBorder="1" applyAlignment="1" applyProtection="1">
      <alignment vertical="top" wrapText="1"/>
      <protection/>
    </xf>
    <xf numFmtId="172" fontId="23" fillId="0" borderId="14" xfId="0" applyNumberFormat="1" applyFont="1" applyFill="1" applyBorder="1" applyAlignment="1" applyProtection="1">
      <alignment vertical="distributed"/>
      <protection/>
    </xf>
    <xf numFmtId="4" fontId="23" fillId="0" borderId="14" xfId="0" applyNumberFormat="1" applyFont="1" applyFill="1" applyBorder="1" applyAlignment="1" applyProtection="1">
      <alignment/>
      <protection/>
    </xf>
    <xf numFmtId="172" fontId="14" fillId="0" borderId="14" xfId="0" applyNumberFormat="1" applyFont="1" applyFill="1" applyBorder="1" applyAlignment="1" applyProtection="1">
      <alignment vertical="top" wrapText="1"/>
      <protection/>
    </xf>
    <xf numFmtId="0" fontId="66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8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horizontal="justify" vertical="center"/>
      <protection/>
    </xf>
    <xf numFmtId="4" fontId="9" fillId="0" borderId="15" xfId="0" applyNumberFormat="1" applyFont="1" applyFill="1" applyBorder="1" applyAlignment="1" applyProtection="1">
      <alignment horizontal="center" vertical="center" wrapText="1"/>
      <protection/>
    </xf>
    <xf numFmtId="4" fontId="18" fillId="0" borderId="15" xfId="0" applyNumberFormat="1" applyFont="1" applyFill="1" applyBorder="1" applyAlignment="1" applyProtection="1">
      <alignment horizontal="center" vertical="center" wrapText="1"/>
      <protection/>
    </xf>
    <xf numFmtId="4" fontId="21" fillId="0" borderId="15" xfId="0" applyNumberFormat="1" applyFont="1" applyFill="1" applyBorder="1" applyAlignment="1" applyProtection="1">
      <alignment horizontal="center" vertical="center" wrapText="1"/>
      <protection/>
    </xf>
    <xf numFmtId="2" fontId="10" fillId="0" borderId="16" xfId="0" applyNumberFormat="1" applyFont="1" applyFill="1" applyBorder="1" applyAlignment="1" applyProtection="1">
      <alignment horizontal="center" vertical="center" wrapText="1"/>
      <protection/>
    </xf>
    <xf numFmtId="2" fontId="10" fillId="0" borderId="17" xfId="0" applyNumberFormat="1" applyFont="1" applyFill="1" applyBorder="1" applyAlignment="1" applyProtection="1">
      <alignment horizontal="center" vertical="center" wrapText="1"/>
      <protection/>
    </xf>
    <xf numFmtId="4" fontId="9" fillId="0" borderId="16" xfId="0" applyNumberFormat="1" applyFont="1" applyFill="1" applyBorder="1" applyAlignment="1" applyProtection="1">
      <alignment horizontal="center" vertical="center" wrapText="1"/>
      <protection/>
    </xf>
    <xf numFmtId="4" fontId="9" fillId="0" borderId="17" xfId="0" applyNumberFormat="1" applyFont="1" applyFill="1" applyBorder="1" applyAlignment="1" applyProtection="1">
      <alignment horizontal="center" vertical="center" wrapText="1"/>
      <protection/>
    </xf>
    <xf numFmtId="4" fontId="18" fillId="0" borderId="16" xfId="0" applyNumberFormat="1" applyFont="1" applyFill="1" applyBorder="1" applyAlignment="1" applyProtection="1">
      <alignment horizontal="center" vertical="center" wrapText="1"/>
      <protection/>
    </xf>
    <xf numFmtId="4" fontId="18" fillId="0" borderId="17" xfId="0" applyNumberFormat="1" applyFont="1" applyFill="1" applyBorder="1" applyAlignment="1" applyProtection="1">
      <alignment horizontal="center" vertical="center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2" fontId="10" fillId="0" borderId="18" xfId="0" applyNumberFormat="1" applyFont="1" applyFill="1" applyBorder="1" applyAlignment="1" applyProtection="1">
      <alignment horizontal="center" vertical="center" wrapText="1"/>
      <protection/>
    </xf>
    <xf numFmtId="2" fontId="10" fillId="0" borderId="19" xfId="0" applyNumberFormat="1" applyFont="1" applyFill="1" applyBorder="1" applyAlignment="1" applyProtection="1">
      <alignment horizontal="center" vertical="center" wrapText="1"/>
      <protection/>
    </xf>
    <xf numFmtId="2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22" fillId="38" borderId="0" xfId="0" applyFont="1" applyFill="1" applyAlignment="1" applyProtection="1">
      <alignment vertical="top"/>
      <protection/>
    </xf>
    <xf numFmtId="4" fontId="9" fillId="38" borderId="14" xfId="0" applyNumberFormat="1" applyFont="1" applyFill="1" applyBorder="1" applyAlignment="1" applyProtection="1">
      <alignment vertical="top" wrapText="1"/>
      <protection/>
    </xf>
    <xf numFmtId="4" fontId="12" fillId="38" borderId="14" xfId="0" applyNumberFormat="1" applyFont="1" applyFill="1" applyBorder="1" applyAlignment="1" applyProtection="1">
      <alignment horizontal="center" vertical="center" wrapText="1"/>
      <protection/>
    </xf>
    <xf numFmtId="4" fontId="13" fillId="38" borderId="14" xfId="0" applyNumberFormat="1" applyFont="1" applyFill="1" applyBorder="1" applyAlignment="1" applyProtection="1">
      <alignment horizontal="center" vertical="center" wrapText="1"/>
      <protection/>
    </xf>
    <xf numFmtId="4" fontId="14" fillId="38" borderId="14" xfId="0" applyNumberFormat="1" applyFont="1" applyFill="1" applyBorder="1" applyAlignment="1" applyProtection="1">
      <alignment horizontal="center" vertical="center" wrapText="1"/>
      <protection/>
    </xf>
    <xf numFmtId="4" fontId="21" fillId="38" borderId="14" xfId="0" applyNumberFormat="1" applyFont="1" applyFill="1" applyBorder="1" applyAlignment="1" applyProtection="1">
      <alignment horizontal="center" vertical="center" wrapText="1"/>
      <protection/>
    </xf>
    <xf numFmtId="4" fontId="21" fillId="38" borderId="15" xfId="0" applyNumberFormat="1" applyFont="1" applyFill="1" applyBorder="1" applyAlignment="1" applyProtection="1">
      <alignment horizontal="center" vertical="center" wrapText="1"/>
      <protection/>
    </xf>
    <xf numFmtId="4" fontId="21" fillId="38" borderId="16" xfId="0" applyNumberFormat="1" applyFont="1" applyFill="1" applyBorder="1" applyAlignment="1" applyProtection="1">
      <alignment horizontal="center" vertical="center" wrapText="1"/>
      <protection/>
    </xf>
    <xf numFmtId="4" fontId="21" fillId="38" borderId="17" xfId="0" applyNumberFormat="1" applyFont="1" applyFill="1" applyBorder="1" applyAlignment="1" applyProtection="1">
      <alignment horizontal="center" vertical="center" wrapText="1"/>
      <protection/>
    </xf>
    <xf numFmtId="4" fontId="63" fillId="38" borderId="0" xfId="0" applyNumberFormat="1" applyFont="1" applyFill="1" applyAlignment="1" applyProtection="1">
      <alignment/>
      <protection/>
    </xf>
    <xf numFmtId="172" fontId="24" fillId="38" borderId="14" xfId="0" applyNumberFormat="1" applyFont="1" applyFill="1" applyBorder="1" applyAlignment="1" applyProtection="1">
      <alignment vertical="justify"/>
      <protection/>
    </xf>
    <xf numFmtId="172" fontId="13" fillId="38" borderId="14" xfId="0" applyNumberFormat="1" applyFont="1" applyFill="1" applyBorder="1" applyAlignment="1" applyProtection="1">
      <alignment horizontal="center" vertical="center" wrapText="1"/>
      <protection/>
    </xf>
    <xf numFmtId="172" fontId="14" fillId="38" borderId="14" xfId="0" applyNumberFormat="1" applyFont="1" applyFill="1" applyBorder="1" applyAlignment="1" applyProtection="1">
      <alignment horizontal="center" vertical="center" wrapText="1"/>
      <protection/>
    </xf>
    <xf numFmtId="172" fontId="63" fillId="38" borderId="0" xfId="0" applyNumberFormat="1" applyFont="1" applyFill="1" applyAlignment="1" applyProtection="1">
      <alignment/>
      <protection/>
    </xf>
    <xf numFmtId="4" fontId="14" fillId="38" borderId="14" xfId="0" applyNumberFormat="1" applyFont="1" applyFill="1" applyBorder="1" applyAlignment="1" applyProtection="1">
      <alignment vertical="top" wrapText="1"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4" fillId="38" borderId="14" xfId="0" applyFont="1" applyFill="1" applyBorder="1" applyAlignment="1" applyProtection="1">
      <alignment horizontal="center" vertical="center" wrapText="1"/>
      <protection/>
    </xf>
    <xf numFmtId="0" fontId="63" fillId="38" borderId="0" xfId="0" applyFont="1" applyFill="1" applyAlignment="1" applyProtection="1">
      <alignment/>
      <protection/>
    </xf>
    <xf numFmtId="4" fontId="13" fillId="38" borderId="14" xfId="0" applyNumberFormat="1" applyFont="1" applyFill="1" applyBorder="1" applyAlignment="1" applyProtection="1">
      <alignment horizontal="center" vertical="top" wrapText="1"/>
      <protection/>
    </xf>
    <xf numFmtId="4" fontId="14" fillId="38" borderId="14" xfId="0" applyNumberFormat="1" applyFont="1" applyFill="1" applyBorder="1" applyAlignment="1" applyProtection="1">
      <alignment horizontal="center" vertical="top" wrapText="1"/>
      <protection/>
    </xf>
    <xf numFmtId="4" fontId="21" fillId="38" borderId="14" xfId="0" applyNumberFormat="1" applyFont="1" applyFill="1" applyBorder="1" applyAlignment="1" applyProtection="1">
      <alignment horizontal="center" vertical="top" wrapText="1"/>
      <protection/>
    </xf>
    <xf numFmtId="4" fontId="21" fillId="38" borderId="15" xfId="0" applyNumberFormat="1" applyFont="1" applyFill="1" applyBorder="1" applyAlignment="1" applyProtection="1">
      <alignment horizontal="center" vertical="top" wrapText="1"/>
      <protection/>
    </xf>
    <xf numFmtId="2" fontId="24" fillId="38" borderId="14" xfId="0" applyNumberFormat="1" applyFont="1" applyFill="1" applyBorder="1" applyAlignment="1" applyProtection="1">
      <alignment vertical="justify"/>
      <protection/>
    </xf>
    <xf numFmtId="2" fontId="12" fillId="38" borderId="14" xfId="0" applyNumberFormat="1" applyFont="1" applyFill="1" applyBorder="1" applyAlignment="1" applyProtection="1">
      <alignment horizontal="center" vertical="center" wrapText="1"/>
      <protection/>
    </xf>
    <xf numFmtId="2" fontId="13" fillId="38" borderId="14" xfId="0" applyNumberFormat="1" applyFont="1" applyFill="1" applyBorder="1" applyAlignment="1" applyProtection="1">
      <alignment horizontal="center" vertical="center" wrapText="1"/>
      <protection/>
    </xf>
    <xf numFmtId="2" fontId="14" fillId="38" borderId="14" xfId="0" applyNumberFormat="1" applyFont="1" applyFill="1" applyBorder="1" applyAlignment="1" applyProtection="1">
      <alignment horizontal="center" vertical="center" wrapText="1"/>
      <protection/>
    </xf>
    <xf numFmtId="2" fontId="63" fillId="38" borderId="0" xfId="0" applyNumberFormat="1" applyFont="1" applyFill="1" applyAlignment="1" applyProtection="1">
      <alignment/>
      <protection/>
    </xf>
    <xf numFmtId="4" fontId="123" fillId="38" borderId="15" xfId="0" applyNumberFormat="1" applyFont="1" applyFill="1" applyBorder="1" applyAlignment="1" applyProtection="1">
      <alignment horizontal="center" vertical="center" wrapText="1"/>
      <protection/>
    </xf>
    <xf numFmtId="4" fontId="123" fillId="38" borderId="16" xfId="0" applyNumberFormat="1" applyFont="1" applyFill="1" applyBorder="1" applyAlignment="1" applyProtection="1">
      <alignment horizontal="center" vertical="center" wrapText="1"/>
      <protection/>
    </xf>
    <xf numFmtId="4" fontId="123" fillId="38" borderId="14" xfId="0" applyNumberFormat="1" applyFont="1" applyFill="1" applyBorder="1" applyAlignment="1" applyProtection="1">
      <alignment horizontal="center" vertical="center" wrapText="1"/>
      <protection/>
    </xf>
    <xf numFmtId="4" fontId="123" fillId="38" borderId="17" xfId="0" applyNumberFormat="1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top" wrapText="1"/>
      <protection/>
    </xf>
    <xf numFmtId="0" fontId="14" fillId="38" borderId="14" xfId="0" applyFont="1" applyFill="1" applyBorder="1" applyAlignment="1" applyProtection="1">
      <alignment horizontal="center" vertical="top" wrapText="1"/>
      <protection/>
    </xf>
    <xf numFmtId="4" fontId="123" fillId="38" borderId="14" xfId="0" applyNumberFormat="1" applyFont="1" applyFill="1" applyBorder="1" applyAlignment="1" applyProtection="1">
      <alignment horizontal="center" vertical="top" wrapText="1"/>
      <protection/>
    </xf>
    <xf numFmtId="4" fontId="123" fillId="38" borderId="15" xfId="0" applyNumberFormat="1" applyFont="1" applyFill="1" applyBorder="1" applyAlignment="1" applyProtection="1">
      <alignment horizontal="center" vertical="top" wrapText="1"/>
      <protection/>
    </xf>
    <xf numFmtId="4" fontId="123" fillId="38" borderId="16" xfId="0" applyNumberFormat="1" applyFont="1" applyFill="1" applyBorder="1" applyAlignment="1" applyProtection="1">
      <alignment horizontal="center" vertical="top" wrapText="1"/>
      <protection/>
    </xf>
    <xf numFmtId="4" fontId="123" fillId="38" borderId="17" xfId="0" applyNumberFormat="1" applyFont="1" applyFill="1" applyBorder="1" applyAlignment="1" applyProtection="1">
      <alignment horizontal="center" vertical="top" wrapText="1"/>
      <protection/>
    </xf>
    <xf numFmtId="4" fontId="21" fillId="38" borderId="16" xfId="0" applyNumberFormat="1" applyFont="1" applyFill="1" applyBorder="1" applyAlignment="1" applyProtection="1">
      <alignment horizontal="center" vertical="top" wrapText="1"/>
      <protection/>
    </xf>
    <xf numFmtId="4" fontId="21" fillId="38" borderId="17" xfId="0" applyNumberFormat="1" applyFont="1" applyFill="1" applyBorder="1" applyAlignment="1" applyProtection="1">
      <alignment horizontal="center" vertical="top" wrapText="1"/>
      <protection/>
    </xf>
    <xf numFmtId="3" fontId="13" fillId="38" borderId="14" xfId="0" applyNumberFormat="1" applyFont="1" applyFill="1" applyBorder="1" applyAlignment="1" applyProtection="1">
      <alignment horizontal="center" vertical="center" wrapText="1"/>
      <protection/>
    </xf>
    <xf numFmtId="4" fontId="124" fillId="38" borderId="14" xfId="0" applyNumberFormat="1" applyFont="1" applyFill="1" applyBorder="1" applyAlignment="1" applyProtection="1">
      <alignment vertical="top" wrapText="1"/>
      <protection/>
    </xf>
    <xf numFmtId="4" fontId="125" fillId="38" borderId="14" xfId="0" applyNumberFormat="1" applyFont="1" applyFill="1" applyBorder="1" applyAlignment="1" applyProtection="1">
      <alignment horizontal="center" vertical="center" wrapText="1"/>
      <protection/>
    </xf>
    <xf numFmtId="4" fontId="126" fillId="38" borderId="14" xfId="0" applyNumberFormat="1" applyFont="1" applyFill="1" applyBorder="1" applyAlignment="1" applyProtection="1">
      <alignment horizontal="center" vertical="center" wrapText="1"/>
      <protection/>
    </xf>
    <xf numFmtId="4" fontId="127" fillId="38" borderId="14" xfId="0" applyNumberFormat="1" applyFont="1" applyFill="1" applyBorder="1" applyAlignment="1" applyProtection="1">
      <alignment horizontal="center" vertical="center" wrapText="1"/>
      <protection/>
    </xf>
    <xf numFmtId="4" fontId="128" fillId="38" borderId="14" xfId="0" applyNumberFormat="1" applyFont="1" applyFill="1" applyBorder="1" applyAlignment="1" applyProtection="1">
      <alignment horizontal="center" vertical="center" wrapText="1"/>
      <protection/>
    </xf>
    <xf numFmtId="4" fontId="129" fillId="38" borderId="0" xfId="0" applyNumberFormat="1" applyFont="1" applyFill="1" applyAlignment="1" applyProtection="1">
      <alignment/>
      <protection/>
    </xf>
    <xf numFmtId="0" fontId="130" fillId="38" borderId="14" xfId="0" applyFont="1" applyFill="1" applyBorder="1" applyAlignment="1" applyProtection="1">
      <alignment vertical="justify"/>
      <protection/>
    </xf>
    <xf numFmtId="0" fontId="125" fillId="38" borderId="14" xfId="0" applyFont="1" applyFill="1" applyBorder="1" applyAlignment="1" applyProtection="1">
      <alignment horizontal="center" vertical="center" wrapText="1"/>
      <protection/>
    </xf>
    <xf numFmtId="0" fontId="126" fillId="38" borderId="14" xfId="0" applyFont="1" applyFill="1" applyBorder="1" applyAlignment="1" applyProtection="1">
      <alignment horizontal="center" vertical="center" wrapText="1"/>
      <protection/>
    </xf>
    <xf numFmtId="0" fontId="127" fillId="38" borderId="14" xfId="0" applyFont="1" applyFill="1" applyBorder="1" applyAlignment="1" applyProtection="1">
      <alignment horizontal="center" vertical="center" wrapText="1"/>
      <protection/>
    </xf>
    <xf numFmtId="3" fontId="126" fillId="38" borderId="14" xfId="0" applyNumberFormat="1" applyFont="1" applyFill="1" applyBorder="1" applyAlignment="1" applyProtection="1">
      <alignment horizontal="center" vertical="center" wrapText="1"/>
      <protection/>
    </xf>
    <xf numFmtId="0" fontId="129" fillId="38" borderId="0" xfId="0" applyFont="1" applyFill="1" applyAlignment="1" applyProtection="1">
      <alignment/>
      <protection/>
    </xf>
    <xf numFmtId="4" fontId="127" fillId="38" borderId="14" xfId="0" applyNumberFormat="1" applyFont="1" applyFill="1" applyBorder="1" applyAlignment="1" applyProtection="1">
      <alignment vertical="top" wrapText="1"/>
      <protection/>
    </xf>
    <xf numFmtId="172" fontId="126" fillId="38" borderId="14" xfId="0" applyNumberFormat="1" applyFont="1" applyFill="1" applyBorder="1" applyAlignment="1" applyProtection="1">
      <alignment horizontal="center" vertical="center" wrapText="1"/>
      <protection/>
    </xf>
    <xf numFmtId="172" fontId="127" fillId="38" borderId="14" xfId="0" applyNumberFormat="1" applyFont="1" applyFill="1" applyBorder="1" applyAlignment="1" applyProtection="1">
      <alignment horizontal="center" vertical="center" wrapText="1"/>
      <protection/>
    </xf>
    <xf numFmtId="4" fontId="126" fillId="38" borderId="14" xfId="0" applyNumberFormat="1" applyFont="1" applyFill="1" applyBorder="1" applyAlignment="1" applyProtection="1">
      <alignment horizontal="center" vertical="top" wrapText="1"/>
      <protection/>
    </xf>
    <xf numFmtId="4" fontId="127" fillId="38" borderId="14" xfId="0" applyNumberFormat="1" applyFont="1" applyFill="1" applyBorder="1" applyAlignment="1" applyProtection="1">
      <alignment horizontal="center" vertical="top" wrapText="1"/>
      <protection/>
    </xf>
    <xf numFmtId="173" fontId="126" fillId="38" borderId="14" xfId="0" applyNumberFormat="1" applyFont="1" applyFill="1" applyBorder="1" applyAlignment="1" applyProtection="1">
      <alignment horizontal="center" vertical="center" wrapText="1"/>
      <protection/>
    </xf>
    <xf numFmtId="173" fontId="127" fillId="38" borderId="14" xfId="0" applyNumberFormat="1" applyFont="1" applyFill="1" applyBorder="1" applyAlignment="1" applyProtection="1">
      <alignment horizontal="center" vertical="center" wrapText="1"/>
      <protection/>
    </xf>
    <xf numFmtId="2" fontId="126" fillId="38" borderId="14" xfId="0" applyNumberFormat="1" applyFont="1" applyFill="1" applyBorder="1" applyAlignment="1" applyProtection="1">
      <alignment horizontal="center" vertical="center" wrapText="1"/>
      <protection/>
    </xf>
    <xf numFmtId="2" fontId="127" fillId="38" borderId="14" xfId="0" applyNumberFormat="1" applyFont="1" applyFill="1" applyBorder="1" applyAlignment="1" applyProtection="1">
      <alignment horizontal="center" vertical="center" wrapText="1"/>
      <protection/>
    </xf>
    <xf numFmtId="4" fontId="126" fillId="38" borderId="14" xfId="0" applyNumberFormat="1" applyFont="1" applyFill="1" applyBorder="1" applyAlignment="1" applyProtection="1">
      <alignment horizontal="center" vertical="center"/>
      <protection/>
    </xf>
    <xf numFmtId="4" fontId="127" fillId="38" borderId="14" xfId="0" applyNumberFormat="1" applyFont="1" applyFill="1" applyBorder="1" applyAlignment="1" applyProtection="1">
      <alignment horizontal="center" vertical="center"/>
      <protection/>
    </xf>
    <xf numFmtId="4" fontId="123" fillId="38" borderId="16" xfId="0" applyNumberFormat="1" applyFont="1" applyFill="1" applyBorder="1" applyAlignment="1" applyProtection="1">
      <alignment horizontal="center" vertical="center"/>
      <protection/>
    </xf>
    <xf numFmtId="4" fontId="123" fillId="38" borderId="14" xfId="0" applyNumberFormat="1" applyFont="1" applyFill="1" applyBorder="1" applyAlignment="1" applyProtection="1">
      <alignment horizontal="center" vertical="center"/>
      <protection/>
    </xf>
    <xf numFmtId="4" fontId="123" fillId="38" borderId="17" xfId="0" applyNumberFormat="1" applyFont="1" applyFill="1" applyBorder="1" applyAlignment="1" applyProtection="1">
      <alignment horizontal="center" vertical="center"/>
      <protection/>
    </xf>
    <xf numFmtId="4" fontId="123" fillId="38" borderId="15" xfId="0" applyNumberFormat="1" applyFont="1" applyFill="1" applyBorder="1" applyAlignment="1" applyProtection="1">
      <alignment horizontal="center" vertical="center"/>
      <protection/>
    </xf>
    <xf numFmtId="0" fontId="126" fillId="38" borderId="14" xfId="0" applyFont="1" applyFill="1" applyBorder="1" applyAlignment="1" applyProtection="1">
      <alignment horizontal="center" vertical="top" wrapText="1"/>
      <protection/>
    </xf>
    <xf numFmtId="0" fontId="127" fillId="38" borderId="14" xfId="0" applyFont="1" applyFill="1" applyBorder="1" applyAlignment="1" applyProtection="1">
      <alignment horizontal="center" vertical="top" wrapText="1"/>
      <protection/>
    </xf>
    <xf numFmtId="4" fontId="60" fillId="38" borderId="0" xfId="0" applyNumberFormat="1" applyFont="1" applyFill="1" applyAlignment="1" applyProtection="1">
      <alignment/>
      <protection/>
    </xf>
    <xf numFmtId="4" fontId="9" fillId="38" borderId="14" xfId="0" applyNumberFormat="1" applyFont="1" applyFill="1" applyBorder="1" applyAlignment="1" applyProtection="1">
      <alignment horizontal="left" vertical="top" wrapText="1"/>
      <protection/>
    </xf>
    <xf numFmtId="4" fontId="17" fillId="38" borderId="14" xfId="0" applyNumberFormat="1" applyFont="1" applyFill="1" applyBorder="1" applyAlignment="1" applyProtection="1">
      <alignment horizontal="center" vertical="center" wrapText="1"/>
      <protection/>
    </xf>
    <xf numFmtId="4" fontId="16" fillId="38" borderId="14" xfId="0" applyNumberFormat="1" applyFont="1" applyFill="1" applyBorder="1" applyAlignment="1" applyProtection="1">
      <alignment horizontal="center" vertical="center" wrapText="1"/>
      <protection/>
    </xf>
    <xf numFmtId="4" fontId="9" fillId="38" borderId="14" xfId="0" applyNumberFormat="1" applyFont="1" applyFill="1" applyBorder="1" applyAlignment="1" applyProtection="1">
      <alignment horizontal="center" vertical="center" wrapText="1"/>
      <protection/>
    </xf>
    <xf numFmtId="0" fontId="61" fillId="38" borderId="0" xfId="0" applyFont="1" applyFill="1" applyAlignment="1" applyProtection="1">
      <alignment vertical="center"/>
      <protection/>
    </xf>
    <xf numFmtId="172" fontId="14" fillId="38" borderId="15" xfId="0" applyNumberFormat="1" applyFont="1" applyFill="1" applyBorder="1" applyAlignment="1" applyProtection="1">
      <alignment horizontal="center" vertical="center" wrapText="1"/>
      <protection/>
    </xf>
    <xf numFmtId="2" fontId="10" fillId="38" borderId="16" xfId="0" applyNumberFormat="1" applyFont="1" applyFill="1" applyBorder="1" applyAlignment="1" applyProtection="1">
      <alignment horizontal="center" vertical="center" wrapText="1"/>
      <protection/>
    </xf>
    <xf numFmtId="4" fontId="9" fillId="38" borderId="15" xfId="0" applyNumberFormat="1" applyFont="1" applyFill="1" applyBorder="1" applyAlignment="1" applyProtection="1">
      <alignment horizontal="center" vertical="center" wrapText="1"/>
      <protection/>
    </xf>
    <xf numFmtId="4" fontId="9" fillId="38" borderId="16" xfId="0" applyNumberFormat="1" applyFont="1" applyFill="1" applyBorder="1" applyAlignment="1" applyProtection="1">
      <alignment horizontal="center" vertical="center" wrapText="1"/>
      <protection/>
    </xf>
    <xf numFmtId="4" fontId="18" fillId="38" borderId="14" xfId="0" applyNumberFormat="1" applyFont="1" applyFill="1" applyBorder="1" applyAlignment="1" applyProtection="1">
      <alignment horizontal="center" vertical="center" wrapText="1"/>
      <protection/>
    </xf>
    <xf numFmtId="4" fontId="18" fillId="38" borderId="15" xfId="0" applyNumberFormat="1" applyFont="1" applyFill="1" applyBorder="1" applyAlignment="1" applyProtection="1">
      <alignment horizontal="center" vertical="center" wrapText="1"/>
      <protection/>
    </xf>
    <xf numFmtId="4" fontId="18" fillId="38" borderId="16" xfId="0" applyNumberFormat="1" applyFont="1" applyFill="1" applyBorder="1" applyAlignment="1" applyProtection="1">
      <alignment horizontal="center" vertical="center" wrapText="1"/>
      <protection/>
    </xf>
    <xf numFmtId="4" fontId="28" fillId="38" borderId="15" xfId="0" applyNumberFormat="1" applyFont="1" applyFill="1" applyBorder="1" applyAlignment="1" applyProtection="1">
      <alignment horizontal="center" vertical="center" wrapText="1"/>
      <protection/>
    </xf>
    <xf numFmtId="4" fontId="28" fillId="38" borderId="16" xfId="0" applyNumberFormat="1" applyFont="1" applyFill="1" applyBorder="1" applyAlignment="1" applyProtection="1">
      <alignment horizontal="center" vertical="center" wrapText="1"/>
      <protection/>
    </xf>
    <xf numFmtId="4" fontId="28" fillId="38" borderId="15" xfId="0" applyNumberFormat="1" applyFont="1" applyFill="1" applyBorder="1" applyAlignment="1" applyProtection="1">
      <alignment horizontal="center" vertical="top" wrapText="1"/>
      <protection/>
    </xf>
    <xf numFmtId="4" fontId="28" fillId="38" borderId="16" xfId="0" applyNumberFormat="1" applyFont="1" applyFill="1" applyBorder="1" applyAlignment="1" applyProtection="1">
      <alignment horizontal="center" vertical="top" wrapText="1"/>
      <protection/>
    </xf>
    <xf numFmtId="4" fontId="131" fillId="38" borderId="15" xfId="0" applyNumberFormat="1" applyFont="1" applyFill="1" applyBorder="1" applyAlignment="1" applyProtection="1">
      <alignment horizontal="center" vertical="center" wrapText="1"/>
      <protection/>
    </xf>
    <xf numFmtId="4" fontId="131" fillId="38" borderId="16" xfId="0" applyNumberFormat="1" applyFont="1" applyFill="1" applyBorder="1" applyAlignment="1" applyProtection="1">
      <alignment horizontal="center" vertical="center" wrapText="1"/>
      <protection/>
    </xf>
    <xf numFmtId="4" fontId="132" fillId="38" borderId="15" xfId="0" applyNumberFormat="1" applyFont="1" applyFill="1" applyBorder="1" applyAlignment="1" applyProtection="1">
      <alignment horizontal="center" vertical="center" wrapText="1"/>
      <protection/>
    </xf>
    <xf numFmtId="4" fontId="132" fillId="38" borderId="16" xfId="0" applyNumberFormat="1" applyFont="1" applyFill="1" applyBorder="1" applyAlignment="1" applyProtection="1">
      <alignment horizontal="center" vertical="center" wrapText="1"/>
      <protection/>
    </xf>
    <xf numFmtId="4" fontId="132" fillId="38" borderId="14" xfId="0" applyNumberFormat="1" applyFont="1" applyFill="1" applyBorder="1" applyAlignment="1" applyProtection="1">
      <alignment horizontal="center" vertical="center" wrapText="1"/>
      <protection/>
    </xf>
    <xf numFmtId="4" fontId="133" fillId="38" borderId="15" xfId="0" applyNumberFormat="1" applyFont="1" applyFill="1" applyBorder="1" applyAlignment="1" applyProtection="1">
      <alignment horizontal="center" vertical="center" wrapText="1"/>
      <protection/>
    </xf>
    <xf numFmtId="4" fontId="133" fillId="38" borderId="16" xfId="0" applyNumberFormat="1" applyFont="1" applyFill="1" applyBorder="1" applyAlignment="1" applyProtection="1">
      <alignment horizontal="center" vertical="center" wrapText="1"/>
      <protection/>
    </xf>
    <xf numFmtId="4" fontId="133" fillId="38" borderId="15" xfId="0" applyNumberFormat="1" applyFont="1" applyFill="1" applyBorder="1" applyAlignment="1" applyProtection="1">
      <alignment horizontal="center" vertical="top" wrapText="1"/>
      <protection/>
    </xf>
    <xf numFmtId="4" fontId="133" fillId="38" borderId="16" xfId="0" applyNumberFormat="1" applyFont="1" applyFill="1" applyBorder="1" applyAlignment="1" applyProtection="1">
      <alignment horizontal="center" vertical="top" wrapText="1"/>
      <protection/>
    </xf>
    <xf numFmtId="0" fontId="8" fillId="38" borderId="0" xfId="0" applyFont="1" applyFill="1" applyAlignment="1" applyProtection="1">
      <alignment/>
      <protection/>
    </xf>
    <xf numFmtId="172" fontId="25" fillId="38" borderId="14" xfId="0" applyNumberFormat="1" applyFont="1" applyFill="1" applyBorder="1" applyAlignment="1" applyProtection="1">
      <alignment vertical="center" wrapText="1"/>
      <protection/>
    </xf>
    <xf numFmtId="172" fontId="26" fillId="38" borderId="14" xfId="0" applyNumberFormat="1" applyFont="1" applyFill="1" applyBorder="1" applyAlignment="1" applyProtection="1">
      <alignment horizontal="center" vertical="center" wrapText="1"/>
      <protection/>
    </xf>
    <xf numFmtId="172" fontId="27" fillId="38" borderId="14" xfId="0" applyNumberFormat="1" applyFont="1" applyFill="1" applyBorder="1" applyAlignment="1" applyProtection="1">
      <alignment horizontal="center" vertical="center" wrapText="1"/>
      <protection/>
    </xf>
    <xf numFmtId="4" fontId="26" fillId="38" borderId="14" xfId="0" applyNumberFormat="1" applyFont="1" applyFill="1" applyBorder="1" applyAlignment="1" applyProtection="1">
      <alignment horizontal="center" vertical="center" wrapText="1"/>
      <protection/>
    </xf>
    <xf numFmtId="4" fontId="26" fillId="38" borderId="15" xfId="0" applyNumberFormat="1" applyFont="1" applyFill="1" applyBorder="1" applyAlignment="1" applyProtection="1">
      <alignment horizontal="center" vertical="center" wrapText="1"/>
      <protection/>
    </xf>
    <xf numFmtId="4" fontId="26" fillId="38" borderId="16" xfId="0" applyNumberFormat="1" applyFont="1" applyFill="1" applyBorder="1" applyAlignment="1" applyProtection="1">
      <alignment horizontal="center" vertical="center" wrapText="1"/>
      <protection/>
    </xf>
    <xf numFmtId="4" fontId="26" fillId="38" borderId="17" xfId="0" applyNumberFormat="1" applyFont="1" applyFill="1" applyBorder="1" applyAlignment="1" applyProtection="1">
      <alignment horizontal="center" vertical="center" wrapText="1"/>
      <protection/>
    </xf>
    <xf numFmtId="0" fontId="65" fillId="38" borderId="0" xfId="0" applyFont="1" applyFill="1" applyAlignment="1" applyProtection="1">
      <alignment/>
      <protection/>
    </xf>
    <xf numFmtId="4" fontId="16" fillId="38" borderId="14" xfId="0" applyNumberFormat="1" applyFont="1" applyFill="1" applyBorder="1" applyAlignment="1" applyProtection="1">
      <alignment vertical="top" wrapText="1"/>
      <protection/>
    </xf>
    <xf numFmtId="4" fontId="11" fillId="38" borderId="14" xfId="0" applyNumberFormat="1" applyFont="1" applyFill="1" applyBorder="1" applyAlignment="1" applyProtection="1">
      <alignment horizontal="center" vertical="center" wrapText="1"/>
      <protection/>
    </xf>
    <xf numFmtId="4" fontId="28" fillId="38" borderId="14" xfId="0" applyNumberFormat="1" applyFont="1" applyFill="1" applyBorder="1" applyAlignment="1" applyProtection="1">
      <alignment horizontal="center" vertical="center" wrapText="1"/>
      <protection/>
    </xf>
    <xf numFmtId="4" fontId="28" fillId="38" borderId="17" xfId="0" applyNumberFormat="1" applyFont="1" applyFill="1" applyBorder="1" applyAlignment="1" applyProtection="1">
      <alignment horizontal="center" vertical="center" wrapText="1"/>
      <protection/>
    </xf>
    <xf numFmtId="4" fontId="66" fillId="38" borderId="0" xfId="0" applyNumberFormat="1" applyFont="1" applyFill="1" applyAlignment="1" applyProtection="1">
      <alignment/>
      <protection/>
    </xf>
    <xf numFmtId="172" fontId="29" fillId="38" borderId="14" xfId="0" applyNumberFormat="1" applyFont="1" applyFill="1" applyBorder="1" applyAlignment="1" applyProtection="1">
      <alignment vertical="justify"/>
      <protection/>
    </xf>
    <xf numFmtId="172" fontId="11" fillId="38" borderId="14" xfId="0" applyNumberFormat="1" applyFont="1" applyFill="1" applyBorder="1" applyAlignment="1" applyProtection="1">
      <alignment horizontal="center" vertical="center" wrapText="1"/>
      <protection/>
    </xf>
    <xf numFmtId="0" fontId="66" fillId="38" borderId="0" xfId="0" applyFont="1" applyFill="1" applyAlignment="1" applyProtection="1">
      <alignment/>
      <protection/>
    </xf>
    <xf numFmtId="4" fontId="13" fillId="38" borderId="14" xfId="0" applyNumberFormat="1" applyFont="1" applyFill="1" applyBorder="1" applyAlignment="1" applyProtection="1">
      <alignment vertical="top" wrapText="1"/>
      <protection/>
    </xf>
    <xf numFmtId="4" fontId="11" fillId="38" borderId="14" xfId="0" applyNumberFormat="1" applyFont="1" applyFill="1" applyBorder="1" applyAlignment="1" applyProtection="1">
      <alignment horizontal="center" vertical="top" wrapText="1"/>
      <protection/>
    </xf>
    <xf numFmtId="4" fontId="28" fillId="38" borderId="14" xfId="0" applyNumberFormat="1" applyFont="1" applyFill="1" applyBorder="1" applyAlignment="1" applyProtection="1">
      <alignment horizontal="center" vertical="top" wrapText="1"/>
      <protection/>
    </xf>
    <xf numFmtId="4" fontId="28" fillId="38" borderId="17" xfId="0" applyNumberFormat="1" applyFont="1" applyFill="1" applyBorder="1" applyAlignment="1" applyProtection="1">
      <alignment horizontal="center" vertical="top" wrapText="1"/>
      <protection/>
    </xf>
    <xf numFmtId="4" fontId="66" fillId="38" borderId="0" xfId="0" applyNumberFormat="1" applyFont="1" applyFill="1" applyAlignment="1" applyProtection="1">
      <alignment vertical="top"/>
      <protection/>
    </xf>
    <xf numFmtId="172" fontId="25" fillId="38" borderId="14" xfId="0" applyNumberFormat="1" applyFont="1" applyFill="1" applyBorder="1" applyAlignment="1" applyProtection="1">
      <alignment horizontal="left" vertical="center" wrapText="1"/>
      <protection/>
    </xf>
    <xf numFmtId="0" fontId="65" fillId="38" borderId="0" xfId="0" applyFont="1" applyFill="1" applyAlignment="1" applyProtection="1">
      <alignment horizontal="center" vertical="center"/>
      <protection/>
    </xf>
    <xf numFmtId="4" fontId="22" fillId="38" borderId="14" xfId="0" applyNumberFormat="1" applyFont="1" applyFill="1" applyBorder="1" applyAlignment="1" applyProtection="1">
      <alignment vertical="top" wrapText="1"/>
      <protection/>
    </xf>
    <xf numFmtId="4" fontId="18" fillId="38" borderId="17" xfId="0" applyNumberFormat="1" applyFont="1" applyFill="1" applyBorder="1" applyAlignment="1" applyProtection="1">
      <alignment horizontal="center" vertical="center" wrapText="1"/>
      <protection/>
    </xf>
    <xf numFmtId="0" fontId="60" fillId="38" borderId="0" xfId="0" applyFont="1" applyFill="1" applyAlignment="1" applyProtection="1">
      <alignment/>
      <protection/>
    </xf>
    <xf numFmtId="172" fontId="23" fillId="38" borderId="14" xfId="0" applyNumberFormat="1" applyFont="1" applyFill="1" applyBorder="1" applyAlignment="1" applyProtection="1">
      <alignment vertical="distributed"/>
      <protection/>
    </xf>
    <xf numFmtId="172" fontId="17" fillId="38" borderId="14" xfId="0" applyNumberFormat="1" applyFont="1" applyFill="1" applyBorder="1" applyAlignment="1" applyProtection="1">
      <alignment horizontal="center" vertical="center" wrapText="1"/>
      <protection/>
    </xf>
    <xf numFmtId="172" fontId="16" fillId="38" borderId="14" xfId="0" applyNumberFormat="1" applyFont="1" applyFill="1" applyBorder="1" applyAlignment="1" applyProtection="1">
      <alignment horizontal="center" vertical="center" wrapText="1"/>
      <protection/>
    </xf>
    <xf numFmtId="172" fontId="9" fillId="38" borderId="14" xfId="0" applyNumberFormat="1" applyFont="1" applyFill="1" applyBorder="1" applyAlignment="1" applyProtection="1">
      <alignment horizontal="center" vertical="center" wrapText="1"/>
      <protection/>
    </xf>
    <xf numFmtId="172" fontId="14" fillId="38" borderId="14" xfId="0" applyNumberFormat="1" applyFont="1" applyFill="1" applyBorder="1" applyAlignment="1" applyProtection="1">
      <alignment vertical="top" wrapText="1"/>
      <protection/>
    </xf>
    <xf numFmtId="1" fontId="13" fillId="38" borderId="14" xfId="0" applyNumberFormat="1" applyFont="1" applyFill="1" applyBorder="1" applyAlignment="1" applyProtection="1">
      <alignment horizontal="center" vertical="center" wrapText="1"/>
      <protection/>
    </xf>
    <xf numFmtId="1" fontId="14" fillId="38" borderId="14" xfId="0" applyNumberFormat="1" applyFont="1" applyFill="1" applyBorder="1" applyAlignment="1" applyProtection="1">
      <alignment horizontal="center" vertical="center" wrapText="1"/>
      <protection/>
    </xf>
    <xf numFmtId="4" fontId="37" fillId="38" borderId="14" xfId="0" applyNumberFormat="1" applyFont="1" applyFill="1" applyBorder="1" applyAlignment="1" applyProtection="1">
      <alignment vertical="top" wrapText="1"/>
      <protection/>
    </xf>
    <xf numFmtId="172" fontId="38" fillId="38" borderId="14" xfId="0" applyNumberFormat="1" applyFont="1" applyFill="1" applyBorder="1" applyAlignment="1" applyProtection="1">
      <alignment vertical="justify"/>
      <protection/>
    </xf>
    <xf numFmtId="4" fontId="38" fillId="38" borderId="14" xfId="0" applyNumberFormat="1" applyFont="1" applyFill="1" applyBorder="1" applyAlignment="1" applyProtection="1">
      <alignment vertical="top" wrapText="1"/>
      <protection/>
    </xf>
    <xf numFmtId="172" fontId="10" fillId="38" borderId="14" xfId="0" applyNumberFormat="1" applyFont="1" applyFill="1" applyBorder="1" applyAlignment="1" applyProtection="1">
      <alignment vertical="center" wrapText="1"/>
      <protection/>
    </xf>
    <xf numFmtId="172" fontId="10" fillId="38" borderId="14" xfId="0" applyNumberFormat="1" applyFont="1" applyFill="1" applyBorder="1" applyAlignment="1" applyProtection="1">
      <alignment horizontal="center" vertical="center" wrapText="1"/>
      <protection/>
    </xf>
    <xf numFmtId="172" fontId="30" fillId="38" borderId="14" xfId="0" applyNumberFormat="1" applyFont="1" applyFill="1" applyBorder="1" applyAlignment="1" applyProtection="1">
      <alignment horizontal="center" vertical="center" wrapText="1"/>
      <protection/>
    </xf>
    <xf numFmtId="4" fontId="10" fillId="38" borderId="14" xfId="0" applyNumberFormat="1" applyFont="1" applyFill="1" applyBorder="1" applyAlignment="1" applyProtection="1">
      <alignment horizontal="center" vertical="center" wrapText="1"/>
      <protection/>
    </xf>
    <xf numFmtId="4" fontId="10" fillId="38" borderId="15" xfId="0" applyNumberFormat="1" applyFont="1" applyFill="1" applyBorder="1" applyAlignment="1" applyProtection="1">
      <alignment horizontal="center" vertical="center" wrapText="1"/>
      <protection/>
    </xf>
    <xf numFmtId="4" fontId="10" fillId="38" borderId="16" xfId="0" applyNumberFormat="1" applyFont="1" applyFill="1" applyBorder="1" applyAlignment="1" applyProtection="1">
      <alignment horizontal="center" vertical="center" wrapText="1"/>
      <protection/>
    </xf>
    <xf numFmtId="4" fontId="10" fillId="38" borderId="17" xfId="0" applyNumberFormat="1" applyFont="1" applyFill="1" applyBorder="1" applyAlignment="1" applyProtection="1">
      <alignment horizontal="center" vertical="center" wrapText="1"/>
      <protection/>
    </xf>
    <xf numFmtId="172" fontId="12" fillId="38" borderId="14" xfId="0" applyNumberFormat="1" applyFont="1" applyFill="1" applyBorder="1" applyAlignment="1" applyProtection="1">
      <alignment vertical="center" wrapText="1"/>
      <protection/>
    </xf>
    <xf numFmtId="4" fontId="12" fillId="38" borderId="15" xfId="0" applyNumberFormat="1" applyFont="1" applyFill="1" applyBorder="1" applyAlignment="1" applyProtection="1">
      <alignment horizontal="center" vertical="center" wrapText="1"/>
      <protection/>
    </xf>
    <xf numFmtId="4" fontId="12" fillId="38" borderId="16" xfId="0" applyNumberFormat="1" applyFont="1" applyFill="1" applyBorder="1" applyAlignment="1" applyProtection="1">
      <alignment horizontal="center" vertical="center" wrapText="1"/>
      <protection/>
    </xf>
    <xf numFmtId="4" fontId="12" fillId="38" borderId="17" xfId="0" applyNumberFormat="1" applyFont="1" applyFill="1" applyBorder="1" applyAlignment="1" applyProtection="1">
      <alignment horizontal="center" vertical="center" wrapText="1"/>
      <protection/>
    </xf>
    <xf numFmtId="0" fontId="70" fillId="38" borderId="0" xfId="0" applyFont="1" applyFill="1" applyAlignment="1" applyProtection="1">
      <alignment/>
      <protection/>
    </xf>
    <xf numFmtId="4" fontId="9" fillId="38" borderId="14" xfId="0" applyNumberFormat="1" applyFont="1" applyFill="1" applyBorder="1" applyAlignment="1" applyProtection="1">
      <alignment vertical="center" wrapText="1"/>
      <protection/>
    </xf>
    <xf numFmtId="172" fontId="26" fillId="38" borderId="14" xfId="0" applyNumberFormat="1" applyFont="1" applyFill="1" applyBorder="1" applyAlignment="1" applyProtection="1">
      <alignment vertical="center" wrapText="1"/>
      <protection/>
    </xf>
    <xf numFmtId="4" fontId="125" fillId="38" borderId="15" xfId="0" applyNumberFormat="1" applyFont="1" applyFill="1" applyBorder="1" applyAlignment="1" applyProtection="1">
      <alignment horizontal="center" vertical="center" wrapText="1"/>
      <protection/>
    </xf>
    <xf numFmtId="4" fontId="125" fillId="38" borderId="16" xfId="0" applyNumberFormat="1" applyFont="1" applyFill="1" applyBorder="1" applyAlignment="1" applyProtection="1">
      <alignment horizontal="center" vertical="center" wrapText="1"/>
      <protection/>
    </xf>
    <xf numFmtId="4" fontId="125" fillId="38" borderId="17" xfId="0" applyNumberFormat="1" applyFont="1" applyFill="1" applyBorder="1" applyAlignment="1" applyProtection="1">
      <alignment horizontal="center" vertical="center" wrapText="1"/>
      <protection/>
    </xf>
    <xf numFmtId="0" fontId="122" fillId="38" borderId="0" xfId="0" applyFont="1" applyFill="1" applyAlignment="1" applyProtection="1">
      <alignment/>
      <protection/>
    </xf>
    <xf numFmtId="4" fontId="134" fillId="38" borderId="14" xfId="0" applyNumberFormat="1" applyFont="1" applyFill="1" applyBorder="1" applyAlignment="1" applyProtection="1">
      <alignment vertical="top" wrapText="1"/>
      <protection/>
    </xf>
    <xf numFmtId="4" fontId="135" fillId="38" borderId="14" xfId="0" applyNumberFormat="1" applyFont="1" applyFill="1" applyBorder="1" applyAlignment="1" applyProtection="1">
      <alignment horizontal="center" vertical="center" wrapText="1"/>
      <protection/>
    </xf>
    <xf numFmtId="4" fontId="136" fillId="38" borderId="14" xfId="0" applyNumberFormat="1" applyFont="1" applyFill="1" applyBorder="1" applyAlignment="1" applyProtection="1">
      <alignment horizontal="center" vertical="center" wrapText="1"/>
      <protection/>
    </xf>
    <xf numFmtId="4" fontId="137" fillId="38" borderId="14" xfId="0" applyNumberFormat="1" applyFont="1" applyFill="1" applyBorder="1" applyAlignment="1" applyProtection="1">
      <alignment horizontal="center" vertical="center" wrapText="1"/>
      <protection/>
    </xf>
    <xf numFmtId="4" fontId="131" fillId="38" borderId="14" xfId="0" applyNumberFormat="1" applyFont="1" applyFill="1" applyBorder="1" applyAlignment="1" applyProtection="1">
      <alignment horizontal="center" vertical="center" wrapText="1"/>
      <protection/>
    </xf>
    <xf numFmtId="4" fontId="131" fillId="38" borderId="17" xfId="0" applyNumberFormat="1" applyFont="1" applyFill="1" applyBorder="1" applyAlignment="1" applyProtection="1">
      <alignment horizontal="center" vertical="center" wrapText="1"/>
      <protection/>
    </xf>
    <xf numFmtId="4" fontId="138" fillId="38" borderId="0" xfId="0" applyNumberFormat="1" applyFont="1" applyFill="1" applyAlignment="1" applyProtection="1">
      <alignment/>
      <protection/>
    </xf>
    <xf numFmtId="172" fontId="139" fillId="38" borderId="14" xfId="0" applyNumberFormat="1" applyFont="1" applyFill="1" applyBorder="1" applyAlignment="1" applyProtection="1">
      <alignment vertical="justify"/>
      <protection/>
    </xf>
    <xf numFmtId="172" fontId="135" fillId="38" borderId="14" xfId="0" applyNumberFormat="1" applyFont="1" applyFill="1" applyBorder="1" applyAlignment="1" applyProtection="1">
      <alignment horizontal="center" vertical="center" wrapText="1"/>
      <protection/>
    </xf>
    <xf numFmtId="172" fontId="136" fillId="38" borderId="14" xfId="0" applyNumberFormat="1" applyFont="1" applyFill="1" applyBorder="1" applyAlignment="1" applyProtection="1">
      <alignment horizontal="center" vertical="center" wrapText="1"/>
      <protection/>
    </xf>
    <xf numFmtId="172" fontId="137" fillId="38" borderId="14" xfId="0" applyNumberFormat="1" applyFont="1" applyFill="1" applyBorder="1" applyAlignment="1" applyProtection="1">
      <alignment horizontal="center" vertical="center" wrapText="1"/>
      <protection/>
    </xf>
    <xf numFmtId="0" fontId="138" fillId="38" borderId="0" xfId="0" applyFont="1" applyFill="1" applyAlignment="1" applyProtection="1">
      <alignment/>
      <protection/>
    </xf>
    <xf numFmtId="4" fontId="137" fillId="38" borderId="14" xfId="0" applyNumberFormat="1" applyFont="1" applyFill="1" applyBorder="1" applyAlignment="1" applyProtection="1">
      <alignment vertical="top" wrapText="1"/>
      <protection/>
    </xf>
    <xf numFmtId="172" fontId="17" fillId="38" borderId="14" xfId="0" applyNumberFormat="1" applyFont="1" applyFill="1" applyBorder="1" applyAlignment="1" applyProtection="1">
      <alignment vertical="center" wrapText="1"/>
      <protection/>
    </xf>
    <xf numFmtId="172" fontId="17" fillId="38" borderId="14" xfId="0" applyNumberFormat="1" applyFont="1" applyFill="1" applyBorder="1" applyAlignment="1" applyProtection="1">
      <alignment vertical="top" wrapText="1"/>
      <protection/>
    </xf>
    <xf numFmtId="172" fontId="140" fillId="38" borderId="14" xfId="0" applyNumberFormat="1" applyFont="1" applyFill="1" applyBorder="1" applyAlignment="1" applyProtection="1">
      <alignment vertical="top" wrapText="1"/>
      <protection/>
    </xf>
    <xf numFmtId="172" fontId="125" fillId="38" borderId="14" xfId="0" applyNumberFormat="1" applyFont="1" applyFill="1" applyBorder="1" applyAlignment="1" applyProtection="1">
      <alignment horizontal="center" vertical="top" wrapText="1"/>
      <protection/>
    </xf>
    <xf numFmtId="172" fontId="141" fillId="38" borderId="14" xfId="0" applyNumberFormat="1" applyFont="1" applyFill="1" applyBorder="1" applyAlignment="1" applyProtection="1">
      <alignment horizontal="center" vertical="top" wrapText="1"/>
      <protection/>
    </xf>
    <xf numFmtId="0" fontId="70" fillId="38" borderId="0" xfId="0" applyFont="1" applyFill="1" applyAlignment="1" applyProtection="1">
      <alignment vertical="top"/>
      <protection/>
    </xf>
    <xf numFmtId="0" fontId="142" fillId="38" borderId="0" xfId="0" applyFont="1" applyFill="1" applyAlignment="1" applyProtection="1">
      <alignment/>
      <protection/>
    </xf>
    <xf numFmtId="0" fontId="124" fillId="38" borderId="14" xfId="0" applyFont="1" applyFill="1" applyBorder="1" applyAlignment="1" applyProtection="1">
      <alignment vertical="center" wrapText="1"/>
      <protection/>
    </xf>
    <xf numFmtId="0" fontId="140" fillId="38" borderId="14" xfId="0" applyFont="1" applyFill="1" applyBorder="1" applyAlignment="1" applyProtection="1">
      <alignment horizontal="center" vertical="center" wrapText="1"/>
      <protection/>
    </xf>
    <xf numFmtId="172" fontId="128" fillId="38" borderId="14" xfId="0" applyNumberFormat="1" applyFont="1" applyFill="1" applyBorder="1" applyAlignment="1" applyProtection="1">
      <alignment horizontal="center" vertical="center" wrapText="1"/>
      <protection/>
    </xf>
    <xf numFmtId="172" fontId="124" fillId="38" borderId="14" xfId="0" applyNumberFormat="1" applyFont="1" applyFill="1" applyBorder="1" applyAlignment="1" applyProtection="1">
      <alignment horizontal="center" vertical="center" wrapText="1"/>
      <protection/>
    </xf>
    <xf numFmtId="4" fontId="132" fillId="38" borderId="17" xfId="0" applyNumberFormat="1" applyFont="1" applyFill="1" applyBorder="1" applyAlignment="1" applyProtection="1">
      <alignment horizontal="center" vertical="center" wrapText="1"/>
      <protection/>
    </xf>
    <xf numFmtId="4" fontId="142" fillId="38" borderId="0" xfId="0" applyNumberFormat="1" applyFont="1" applyFill="1" applyAlignment="1" applyProtection="1">
      <alignment/>
      <protection/>
    </xf>
    <xf numFmtId="4" fontId="124" fillId="38" borderId="14" xfId="0" applyNumberFormat="1" applyFont="1" applyFill="1" applyBorder="1" applyAlignment="1" applyProtection="1">
      <alignment vertical="center" wrapText="1"/>
      <protection/>
    </xf>
    <xf numFmtId="4" fontId="140" fillId="38" borderId="14" xfId="0" applyNumberFormat="1" applyFont="1" applyFill="1" applyBorder="1" applyAlignment="1" applyProtection="1">
      <alignment horizontal="center" vertical="center" wrapText="1"/>
      <protection/>
    </xf>
    <xf numFmtId="4" fontId="124" fillId="38" borderId="14" xfId="0" applyNumberFormat="1" applyFont="1" applyFill="1" applyBorder="1" applyAlignment="1" applyProtection="1">
      <alignment horizontal="center" vertical="center" wrapText="1"/>
      <protection/>
    </xf>
    <xf numFmtId="0" fontId="143" fillId="38" borderId="14" xfId="0" applyFont="1" applyFill="1" applyBorder="1" applyAlignment="1" applyProtection="1">
      <alignment vertical="top" wrapText="1"/>
      <protection/>
    </xf>
    <xf numFmtId="1" fontId="126" fillId="38" borderId="14" xfId="0" applyNumberFormat="1" applyFont="1" applyFill="1" applyBorder="1" applyAlignment="1" applyProtection="1">
      <alignment horizontal="center" vertical="center" wrapText="1"/>
      <protection/>
    </xf>
    <xf numFmtId="1" fontId="127" fillId="38" borderId="14" xfId="0" applyNumberFormat="1" applyFont="1" applyFill="1" applyBorder="1" applyAlignment="1" applyProtection="1">
      <alignment horizontal="center" vertical="center" wrapText="1"/>
      <protection/>
    </xf>
    <xf numFmtId="4" fontId="144" fillId="38" borderId="14" xfId="0" applyNumberFormat="1" applyFont="1" applyFill="1" applyBorder="1" applyAlignment="1" applyProtection="1">
      <alignment vertical="top" wrapText="1"/>
      <protection/>
    </xf>
    <xf numFmtId="0" fontId="145" fillId="38" borderId="14" xfId="0" applyFont="1" applyFill="1" applyBorder="1" applyAlignment="1" applyProtection="1">
      <alignment vertical="distributed"/>
      <protection/>
    </xf>
    <xf numFmtId="4" fontId="145" fillId="38" borderId="14" xfId="0" applyNumberFormat="1" applyFont="1" applyFill="1" applyBorder="1" applyAlignment="1" applyProtection="1">
      <alignment/>
      <protection/>
    </xf>
    <xf numFmtId="0" fontId="127" fillId="38" borderId="14" xfId="0" applyFont="1" applyFill="1" applyBorder="1" applyAlignment="1" applyProtection="1">
      <alignment vertical="top" wrapText="1"/>
      <protection/>
    </xf>
    <xf numFmtId="172" fontId="140" fillId="38" borderId="14" xfId="0" applyNumberFormat="1" applyFont="1" applyFill="1" applyBorder="1" applyAlignment="1" applyProtection="1">
      <alignment vertical="center" wrapText="1"/>
      <protection/>
    </xf>
    <xf numFmtId="172" fontId="125" fillId="38" borderId="14" xfId="0" applyNumberFormat="1" applyFont="1" applyFill="1" applyBorder="1" applyAlignment="1" applyProtection="1">
      <alignment horizontal="center" vertical="center" wrapText="1"/>
      <protection/>
    </xf>
    <xf numFmtId="172" fontId="141" fillId="38" borderId="14" xfId="0" applyNumberFormat="1" applyFont="1" applyFill="1" applyBorder="1" applyAlignment="1" applyProtection="1">
      <alignment horizontal="center" vertical="center" wrapText="1"/>
      <protection/>
    </xf>
    <xf numFmtId="4" fontId="128" fillId="38" borderId="14" xfId="0" applyNumberFormat="1" applyFont="1" applyFill="1" applyBorder="1" applyAlignment="1" applyProtection="1">
      <alignment vertical="top" wrapText="1"/>
      <protection/>
    </xf>
    <xf numFmtId="4" fontId="141" fillId="38" borderId="14" xfId="0" applyNumberFormat="1" applyFont="1" applyFill="1" applyBorder="1" applyAlignment="1" applyProtection="1">
      <alignment horizontal="center" vertical="center" wrapText="1"/>
      <protection/>
    </xf>
    <xf numFmtId="4" fontId="133" fillId="38" borderId="14" xfId="0" applyNumberFormat="1" applyFont="1" applyFill="1" applyBorder="1" applyAlignment="1" applyProtection="1">
      <alignment horizontal="center" vertical="center" wrapText="1"/>
      <protection/>
    </xf>
    <xf numFmtId="4" fontId="133" fillId="38" borderId="17" xfId="0" applyNumberFormat="1" applyFont="1" applyFill="1" applyBorder="1" applyAlignment="1" applyProtection="1">
      <alignment horizontal="center" vertical="center" wrapText="1"/>
      <protection/>
    </xf>
    <xf numFmtId="4" fontId="146" fillId="38" borderId="0" xfId="0" applyNumberFormat="1" applyFont="1" applyFill="1" applyAlignment="1" applyProtection="1">
      <alignment/>
      <protection/>
    </xf>
    <xf numFmtId="172" fontId="147" fillId="38" borderId="14" xfId="0" applyNumberFormat="1" applyFont="1" applyFill="1" applyBorder="1" applyAlignment="1" applyProtection="1">
      <alignment vertical="justify"/>
      <protection/>
    </xf>
    <xf numFmtId="0" fontId="146" fillId="38" borderId="0" xfId="0" applyFont="1" applyFill="1" applyAlignment="1" applyProtection="1">
      <alignment/>
      <protection/>
    </xf>
    <xf numFmtId="4" fontId="126" fillId="38" borderId="14" xfId="0" applyNumberFormat="1" applyFont="1" applyFill="1" applyBorder="1" applyAlignment="1" applyProtection="1">
      <alignment vertical="top" wrapText="1"/>
      <protection/>
    </xf>
    <xf numFmtId="4" fontId="141" fillId="38" borderId="14" xfId="0" applyNumberFormat="1" applyFont="1" applyFill="1" applyBorder="1" applyAlignment="1" applyProtection="1">
      <alignment horizontal="center" vertical="top" wrapText="1"/>
      <protection/>
    </xf>
    <xf numFmtId="4" fontId="133" fillId="38" borderId="14" xfId="0" applyNumberFormat="1" applyFont="1" applyFill="1" applyBorder="1" applyAlignment="1" applyProtection="1">
      <alignment horizontal="center" vertical="top" wrapText="1"/>
      <protection/>
    </xf>
    <xf numFmtId="4" fontId="133" fillId="38" borderId="17" xfId="0" applyNumberFormat="1" applyFont="1" applyFill="1" applyBorder="1" applyAlignment="1" applyProtection="1">
      <alignment horizontal="center" vertical="top" wrapText="1"/>
      <protection/>
    </xf>
    <xf numFmtId="4" fontId="146" fillId="38" borderId="0" xfId="0" applyNumberFormat="1" applyFont="1" applyFill="1" applyAlignment="1" applyProtection="1">
      <alignment vertical="top"/>
      <protection/>
    </xf>
    <xf numFmtId="4" fontId="125" fillId="38" borderId="14" xfId="0" applyNumberFormat="1" applyFont="1" applyFill="1" applyBorder="1" applyAlignment="1" applyProtection="1">
      <alignment horizontal="center" vertical="top" wrapText="1"/>
      <protection/>
    </xf>
    <xf numFmtId="4" fontId="125" fillId="38" borderId="15" xfId="0" applyNumberFormat="1" applyFont="1" applyFill="1" applyBorder="1" applyAlignment="1" applyProtection="1">
      <alignment horizontal="center" vertical="top" wrapText="1"/>
      <protection/>
    </xf>
    <xf numFmtId="4" fontId="125" fillId="38" borderId="16" xfId="0" applyNumberFormat="1" applyFont="1" applyFill="1" applyBorder="1" applyAlignment="1" applyProtection="1">
      <alignment horizontal="center" vertical="top" wrapText="1"/>
      <protection/>
    </xf>
    <xf numFmtId="4" fontId="125" fillId="38" borderId="17" xfId="0" applyNumberFormat="1" applyFont="1" applyFill="1" applyBorder="1" applyAlignment="1" applyProtection="1">
      <alignment horizontal="center" vertical="top" wrapText="1"/>
      <protection/>
    </xf>
    <xf numFmtId="172" fontId="122" fillId="38" borderId="0" xfId="0" applyNumberFormat="1" applyFont="1" applyFill="1" applyAlignment="1" applyProtection="1">
      <alignment vertical="top"/>
      <protection/>
    </xf>
    <xf numFmtId="4" fontId="124" fillId="38" borderId="14" xfId="0" applyNumberFormat="1" applyFont="1" applyFill="1" applyBorder="1" applyAlignment="1" applyProtection="1">
      <alignment horizontal="left" vertical="top" wrapText="1"/>
      <protection/>
    </xf>
    <xf numFmtId="4" fontId="148" fillId="38" borderId="14" xfId="0" applyNumberFormat="1" applyFont="1" applyFill="1" applyBorder="1" applyAlignment="1" applyProtection="1">
      <alignment vertical="top" wrapText="1"/>
      <protection/>
    </xf>
    <xf numFmtId="0" fontId="149" fillId="38" borderId="14" xfId="0" applyFont="1" applyFill="1" applyBorder="1" applyAlignment="1" applyProtection="1">
      <alignment vertical="justify"/>
      <protection/>
    </xf>
    <xf numFmtId="4" fontId="149" fillId="38" borderId="14" xfId="0" applyNumberFormat="1" applyFont="1" applyFill="1" applyBorder="1" applyAlignment="1" applyProtection="1">
      <alignment vertical="top" wrapText="1"/>
      <protection/>
    </xf>
    <xf numFmtId="172" fontId="125" fillId="38" borderId="14" xfId="0" applyNumberFormat="1" applyFont="1" applyFill="1" applyBorder="1" applyAlignment="1" applyProtection="1">
      <alignment vertical="center" wrapText="1"/>
      <protection/>
    </xf>
    <xf numFmtId="4" fontId="150" fillId="38" borderId="14" xfId="0" applyNumberFormat="1" applyFont="1" applyFill="1" applyBorder="1" applyAlignment="1" applyProtection="1">
      <alignment horizontal="center" vertical="center" wrapText="1"/>
      <protection/>
    </xf>
    <xf numFmtId="172" fontId="145" fillId="38" borderId="14" xfId="0" applyNumberFormat="1" applyFont="1" applyFill="1" applyBorder="1" applyAlignment="1" applyProtection="1">
      <alignment vertical="distributed"/>
      <protection/>
    </xf>
    <xf numFmtId="0" fontId="139" fillId="38" borderId="14" xfId="0" applyFont="1" applyFill="1" applyBorder="1" applyAlignment="1" applyProtection="1">
      <alignment vertical="justify"/>
      <protection/>
    </xf>
    <xf numFmtId="0" fontId="135" fillId="38" borderId="14" xfId="0" applyFont="1" applyFill="1" applyBorder="1" applyAlignment="1" applyProtection="1">
      <alignment horizontal="center" vertical="center" wrapText="1"/>
      <protection/>
    </xf>
    <xf numFmtId="1" fontId="136" fillId="38" borderId="14" xfId="0" applyNumberFormat="1" applyFont="1" applyFill="1" applyBorder="1" applyAlignment="1" applyProtection="1">
      <alignment horizontal="center" vertical="center" wrapText="1"/>
      <protection/>
    </xf>
    <xf numFmtId="1" fontId="137" fillId="38" borderId="14" xfId="0" applyNumberFormat="1" applyFont="1" applyFill="1" applyBorder="1" applyAlignment="1" applyProtection="1">
      <alignment horizontal="center" vertical="center" wrapText="1"/>
      <protection/>
    </xf>
    <xf numFmtId="172" fontId="127" fillId="38" borderId="14" xfId="0" applyNumberFormat="1" applyFont="1" applyFill="1" applyBorder="1" applyAlignment="1" applyProtection="1">
      <alignment vertical="top" wrapText="1"/>
      <protection/>
    </xf>
    <xf numFmtId="172" fontId="130" fillId="38" borderId="14" xfId="0" applyNumberFormat="1" applyFont="1" applyFill="1" applyBorder="1" applyAlignment="1" applyProtection="1">
      <alignment vertical="justify"/>
      <protection/>
    </xf>
    <xf numFmtId="172" fontId="129" fillId="38" borderId="0" xfId="0" applyNumberFormat="1" applyFont="1" applyFill="1" applyAlignment="1" applyProtection="1">
      <alignment/>
      <protection/>
    </xf>
    <xf numFmtId="0" fontId="10" fillId="38" borderId="0" xfId="0" applyFont="1" applyFill="1" applyAlignment="1" applyProtection="1">
      <alignment vertical="center"/>
      <protection/>
    </xf>
    <xf numFmtId="172" fontId="12" fillId="38" borderId="14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/>
      <protection/>
    </xf>
    <xf numFmtId="4" fontId="60" fillId="0" borderId="0" xfId="0" applyNumberFormat="1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4" fillId="38" borderId="0" xfId="0" applyFont="1" applyFill="1" applyBorder="1" applyAlignment="1" applyProtection="1">
      <alignment/>
      <protection/>
    </xf>
    <xf numFmtId="0" fontId="64" fillId="38" borderId="0" xfId="0" applyFont="1" applyFill="1" applyBorder="1" applyAlignment="1" applyProtection="1">
      <alignment horizontal="center" vertical="center"/>
      <protection/>
    </xf>
    <xf numFmtId="4" fontId="60" fillId="38" borderId="0" xfId="0" applyNumberFormat="1" applyFont="1" applyFill="1" applyBorder="1" applyAlignment="1" applyProtection="1">
      <alignment/>
      <protection/>
    </xf>
    <xf numFmtId="0" fontId="60" fillId="38" borderId="0" xfId="0" applyFont="1" applyFill="1" applyBorder="1" applyAlignment="1" applyProtection="1">
      <alignment/>
      <protection/>
    </xf>
    <xf numFmtId="0" fontId="68" fillId="38" borderId="0" xfId="0" applyFont="1" applyFill="1" applyBorder="1" applyAlignment="1" applyProtection="1">
      <alignment/>
      <protection/>
    </xf>
    <xf numFmtId="4" fontId="151" fillId="38" borderId="0" xfId="0" applyNumberFormat="1" applyFont="1" applyFill="1" applyBorder="1" applyAlignment="1" applyProtection="1">
      <alignment/>
      <protection/>
    </xf>
    <xf numFmtId="0" fontId="151" fillId="38" borderId="0" xfId="0" applyFont="1" applyFill="1" applyBorder="1" applyAlignment="1" applyProtection="1">
      <alignment/>
      <protection/>
    </xf>
    <xf numFmtId="0" fontId="68" fillId="38" borderId="0" xfId="0" applyFont="1" applyFill="1" applyBorder="1" applyAlignment="1" applyProtection="1">
      <alignment horizontal="center" vertical="top"/>
      <protection/>
    </xf>
    <xf numFmtId="0" fontId="142" fillId="38" borderId="0" xfId="0" applyFont="1" applyFill="1" applyBorder="1" applyAlignment="1" applyProtection="1">
      <alignment/>
      <protection/>
    </xf>
    <xf numFmtId="4" fontId="142" fillId="38" borderId="0" xfId="0" applyNumberFormat="1" applyFont="1" applyFill="1" applyBorder="1" applyAlignment="1" applyProtection="1">
      <alignment/>
      <protection/>
    </xf>
    <xf numFmtId="0" fontId="152" fillId="38" borderId="0" xfId="0" applyFont="1" applyFill="1" applyBorder="1" applyAlignment="1" applyProtection="1">
      <alignment/>
      <protection/>
    </xf>
    <xf numFmtId="3" fontId="142" fillId="38" borderId="0" xfId="0" applyNumberFormat="1" applyFont="1" applyFill="1" applyBorder="1" applyAlignment="1" applyProtection="1">
      <alignment horizontal="center" vertical="top"/>
      <protection/>
    </xf>
    <xf numFmtId="0" fontId="152" fillId="38" borderId="0" xfId="0" applyFont="1" applyFill="1" applyBorder="1" applyAlignment="1" applyProtection="1">
      <alignment horizontal="center" vertical="top"/>
      <protection/>
    </xf>
    <xf numFmtId="172" fontId="152" fillId="38" borderId="0" xfId="0" applyNumberFormat="1" applyFont="1" applyFill="1" applyBorder="1" applyAlignment="1" applyProtection="1">
      <alignment vertical="top"/>
      <protection/>
    </xf>
    <xf numFmtId="3" fontId="142" fillId="38" borderId="0" xfId="0" applyNumberFormat="1" applyFont="1" applyFill="1" applyBorder="1" applyAlignment="1" applyProtection="1">
      <alignment vertical="top"/>
      <protection/>
    </xf>
    <xf numFmtId="0" fontId="97" fillId="0" borderId="0" xfId="0" applyFont="1" applyFill="1" applyBorder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172" fontId="9" fillId="0" borderId="14" xfId="0" applyNumberFormat="1" applyFont="1" applyFill="1" applyBorder="1" applyAlignment="1" applyProtection="1">
      <alignment horizontal="center" vertical="center" wrapText="1"/>
      <protection/>
    </xf>
    <xf numFmtId="172" fontId="10" fillId="0" borderId="14" xfId="0" applyNumberFormat="1" applyFont="1" applyFill="1" applyBorder="1" applyAlignment="1" applyProtection="1">
      <alignment horizontal="center" vertical="center" wrapText="1"/>
      <protection/>
    </xf>
    <xf numFmtId="172" fontId="10" fillId="0" borderId="21" xfId="0" applyNumberFormat="1" applyFont="1" applyFill="1" applyBorder="1" applyAlignment="1" applyProtection="1">
      <alignment horizontal="center" vertical="center" wrapText="1"/>
      <protection/>
    </xf>
    <xf numFmtId="172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right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 locked="0"/>
    </xf>
    <xf numFmtId="3" fontId="142" fillId="38" borderId="0" xfId="0" applyNumberFormat="1" applyFont="1" applyFill="1" applyBorder="1" applyAlignment="1" applyProtection="1">
      <alignment horizontal="center" vertical="top"/>
      <protection/>
    </xf>
    <xf numFmtId="3" fontId="153" fillId="38" borderId="0" xfId="0" applyNumberFormat="1" applyFont="1" applyFill="1" applyBorder="1" applyAlignment="1" applyProtection="1">
      <alignment horizontal="center" vertical="top"/>
      <protection/>
    </xf>
    <xf numFmtId="3" fontId="60" fillId="38" borderId="0" xfId="0" applyNumberFormat="1" applyFont="1" applyFill="1" applyBorder="1" applyAlignment="1" applyProtection="1">
      <alignment horizontal="center" vertical="top"/>
      <protection/>
    </xf>
    <xf numFmtId="3" fontId="102" fillId="38" borderId="0" xfId="0" applyNumberFormat="1" applyFont="1" applyFill="1" applyBorder="1" applyAlignment="1" applyProtection="1">
      <alignment horizontal="center" vertical="top"/>
      <protection/>
    </xf>
    <xf numFmtId="0" fontId="39" fillId="0" borderId="0" xfId="0" applyFont="1" applyFill="1" applyAlignment="1" applyProtection="1">
      <alignment horizontal="left" vertical="center" wrapText="1"/>
      <protection/>
    </xf>
    <xf numFmtId="0" fontId="40" fillId="0" borderId="0" xfId="0" applyFont="1" applyFill="1" applyAlignment="1" applyProtection="1">
      <alignment horizontal="left"/>
      <protection/>
    </xf>
    <xf numFmtId="0" fontId="40" fillId="0" borderId="0" xfId="0" applyFont="1" applyFill="1" applyAlignment="1" applyProtection="1">
      <alignment horizontal="right"/>
      <protection/>
    </xf>
    <xf numFmtId="172" fontId="10" fillId="0" borderId="23" xfId="0" applyNumberFormat="1" applyFont="1" applyFill="1" applyBorder="1" applyAlignment="1" applyProtection="1">
      <alignment horizontal="center" vertical="center" wrapText="1"/>
      <protection/>
    </xf>
    <xf numFmtId="172" fontId="10" fillId="0" borderId="24" xfId="0" applyNumberFormat="1" applyFont="1" applyFill="1" applyBorder="1" applyAlignment="1" applyProtection="1">
      <alignment horizontal="center" vertical="center" wrapText="1"/>
      <protection/>
    </xf>
    <xf numFmtId="172" fontId="10" fillId="0" borderId="25" xfId="0" applyNumberFormat="1" applyFont="1" applyFill="1" applyBorder="1" applyAlignment="1" applyProtection="1">
      <alignment horizontal="center" vertical="center" wrapText="1"/>
      <protection/>
    </xf>
    <xf numFmtId="172" fontId="10" fillId="0" borderId="26" xfId="0" applyNumberFormat="1" applyFont="1" applyFill="1" applyBorder="1" applyAlignment="1" applyProtection="1">
      <alignment horizontal="center" vertical="center" wrapText="1"/>
      <protection/>
    </xf>
    <xf numFmtId="172" fontId="10" fillId="0" borderId="27" xfId="0" applyNumberFormat="1" applyFont="1" applyFill="1" applyBorder="1" applyAlignment="1" applyProtection="1">
      <alignment horizontal="center" vertical="center" wrapText="1"/>
      <protection/>
    </xf>
    <xf numFmtId="172" fontId="10" fillId="0" borderId="28" xfId="0" applyNumberFormat="1" applyFont="1" applyFill="1" applyBorder="1" applyAlignment="1" applyProtection="1">
      <alignment horizontal="center" vertical="center" wrapText="1"/>
      <protection/>
    </xf>
    <xf numFmtId="3" fontId="142" fillId="38" borderId="29" xfId="0" applyNumberFormat="1" applyFont="1" applyFill="1" applyBorder="1" applyAlignment="1" applyProtection="1">
      <alignment horizontal="center" vertical="top"/>
      <protection/>
    </xf>
    <xf numFmtId="172" fontId="11" fillId="0" borderId="30" xfId="0" applyNumberFormat="1" applyFont="1" applyFill="1" applyBorder="1" applyAlignment="1" applyProtection="1">
      <alignment horizontal="center" vertical="center" wrapText="1"/>
      <protection/>
    </xf>
    <xf numFmtId="172" fontId="11" fillId="0" borderId="31" xfId="0" applyNumberFormat="1" applyFont="1" applyFill="1" applyBorder="1" applyAlignment="1" applyProtection="1">
      <alignment horizontal="center" vertical="center" wrapText="1"/>
      <protection/>
    </xf>
    <xf numFmtId="172" fontId="12" fillId="0" borderId="30" xfId="0" applyNumberFormat="1" applyFont="1" applyFill="1" applyBorder="1" applyAlignment="1" applyProtection="1">
      <alignment horizontal="center" vertical="center" wrapText="1"/>
      <protection/>
    </xf>
    <xf numFmtId="172" fontId="12" fillId="0" borderId="31" xfId="0" applyNumberFormat="1" applyFont="1" applyFill="1" applyBorder="1" applyAlignment="1" applyProtection="1">
      <alignment horizontal="center" vertical="center" wrapText="1"/>
      <protection/>
    </xf>
    <xf numFmtId="172" fontId="12" fillId="38" borderId="22" xfId="0" applyNumberFormat="1" applyFont="1" applyFill="1" applyBorder="1" applyAlignment="1" applyProtection="1">
      <alignment horizontal="center" vertical="center" wrapText="1"/>
      <protection/>
    </xf>
    <xf numFmtId="172" fontId="12" fillId="38" borderId="32" xfId="0" applyNumberFormat="1" applyFont="1" applyFill="1" applyBorder="1" applyAlignment="1" applyProtection="1">
      <alignment horizontal="center" vertical="center" wrapText="1"/>
      <protection/>
    </xf>
    <xf numFmtId="172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889CCF"/>
      <rgbColor rgb="00F3F3F3"/>
      <rgbColor rgb="0090EE90"/>
      <rgbColor rgb="00FA8072"/>
      <rgbColor rgb="00F0E68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9"/>
  <sheetViews>
    <sheetView tabSelected="1" view="pageBreakPreview" zoomScaleSheetLayoutView="100" workbookViewId="0" topLeftCell="H169">
      <selection activeCell="L244" sqref="L244"/>
    </sheetView>
  </sheetViews>
  <sheetFormatPr defaultColWidth="9.140625" defaultRowHeight="12.75"/>
  <cols>
    <col min="1" max="1" width="3.8515625" style="284" customWidth="1"/>
    <col min="2" max="2" width="42.57421875" style="18" customWidth="1"/>
    <col min="3" max="3" width="13.7109375" style="18" hidden="1" customWidth="1"/>
    <col min="4" max="4" width="15.421875" style="41" hidden="1" customWidth="1"/>
    <col min="5" max="5" width="15.421875" style="18" hidden="1" customWidth="1"/>
    <col min="6" max="6" width="0.13671875" style="41" customWidth="1"/>
    <col min="7" max="7" width="18.140625" style="18" customWidth="1"/>
    <col min="8" max="8" width="20.421875" style="79" customWidth="1"/>
    <col min="9" max="9" width="18.140625" style="79" customWidth="1"/>
    <col min="10" max="20" width="18.140625" style="18" customWidth="1"/>
    <col min="21" max="16384" width="9.140625" style="18" customWidth="1"/>
  </cols>
  <sheetData>
    <row r="1" spans="18:21" ht="106.5" customHeight="1">
      <c r="R1" s="315" t="s">
        <v>104</v>
      </c>
      <c r="S1" s="315"/>
      <c r="T1" s="315"/>
      <c r="U1" s="336"/>
    </row>
    <row r="2" spans="2:20" ht="111" customHeight="1">
      <c r="B2" s="304" t="s">
        <v>101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</row>
    <row r="3" spans="2:20" ht="6.75" customHeight="1"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spans="2:17" ht="16.5" customHeight="1">
      <c r="B4" s="15"/>
      <c r="C4" s="16"/>
      <c r="D4" s="17"/>
      <c r="E4" s="16"/>
      <c r="F4" s="17"/>
      <c r="G4" s="16"/>
      <c r="H4" s="136"/>
      <c r="I4" s="136"/>
      <c r="J4" s="16"/>
      <c r="K4" s="16"/>
      <c r="L4" s="16"/>
      <c r="M4" s="16"/>
      <c r="N4" s="16"/>
      <c r="O4" s="16"/>
      <c r="P4" s="16"/>
      <c r="Q4" s="16"/>
    </row>
    <row r="5" spans="2:20" ht="16.5" customHeight="1" thickBot="1">
      <c r="B5" s="305" t="s">
        <v>1</v>
      </c>
      <c r="C5" s="306" t="s">
        <v>2</v>
      </c>
      <c r="D5" s="325" t="s">
        <v>27</v>
      </c>
      <c r="E5" s="327" t="s">
        <v>27</v>
      </c>
      <c r="F5" s="325" t="s">
        <v>28</v>
      </c>
      <c r="G5" s="327" t="s">
        <v>3</v>
      </c>
      <c r="H5" s="329" t="s">
        <v>4</v>
      </c>
      <c r="I5" s="308" t="s">
        <v>5</v>
      </c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07"/>
    </row>
    <row r="6" spans="2:20" ht="16.5" customHeight="1" thickBot="1">
      <c r="B6" s="305"/>
      <c r="C6" s="306"/>
      <c r="D6" s="326"/>
      <c r="E6" s="328"/>
      <c r="F6" s="326"/>
      <c r="G6" s="328"/>
      <c r="H6" s="330"/>
      <c r="I6" s="318" t="s">
        <v>30</v>
      </c>
      <c r="J6" s="319"/>
      <c r="K6" s="320"/>
      <c r="L6" s="318" t="s">
        <v>31</v>
      </c>
      <c r="M6" s="319"/>
      <c r="N6" s="320"/>
      <c r="O6" s="321" t="s">
        <v>32</v>
      </c>
      <c r="P6" s="322"/>
      <c r="Q6" s="323"/>
      <c r="R6" s="318" t="s">
        <v>33</v>
      </c>
      <c r="S6" s="319"/>
      <c r="T6" s="320"/>
    </row>
    <row r="7" spans="2:20" ht="173.25">
      <c r="B7" s="305"/>
      <c r="C7" s="306"/>
      <c r="D7" s="21" t="s">
        <v>34</v>
      </c>
      <c r="E7" s="22" t="s">
        <v>35</v>
      </c>
      <c r="F7" s="21" t="s">
        <v>36</v>
      </c>
      <c r="G7" s="22" t="s">
        <v>37</v>
      </c>
      <c r="H7" s="137" t="s">
        <v>29</v>
      </c>
      <c r="I7" s="138" t="s">
        <v>38</v>
      </c>
      <c r="J7" s="23" t="s">
        <v>39</v>
      </c>
      <c r="K7" s="52" t="s">
        <v>40</v>
      </c>
      <c r="L7" s="51" t="s">
        <v>38</v>
      </c>
      <c r="M7" s="23" t="s">
        <v>39</v>
      </c>
      <c r="N7" s="52" t="s">
        <v>40</v>
      </c>
      <c r="O7" s="59" t="s">
        <v>38</v>
      </c>
      <c r="P7" s="60" t="s">
        <v>39</v>
      </c>
      <c r="Q7" s="61" t="s">
        <v>40</v>
      </c>
      <c r="R7" s="51" t="s">
        <v>38</v>
      </c>
      <c r="S7" s="23" t="s">
        <v>39</v>
      </c>
      <c r="T7" s="52" t="s">
        <v>40</v>
      </c>
    </row>
    <row r="8" spans="1:20" s="14" customFormat="1" ht="78.75">
      <c r="A8" s="284"/>
      <c r="B8" s="24" t="s">
        <v>41</v>
      </c>
      <c r="C8" s="25"/>
      <c r="D8" s="26"/>
      <c r="E8" s="19"/>
      <c r="F8" s="26"/>
      <c r="G8" s="27"/>
      <c r="H8" s="139"/>
      <c r="I8" s="140"/>
      <c r="J8" s="27"/>
      <c r="K8" s="54"/>
      <c r="L8" s="53"/>
      <c r="M8" s="27"/>
      <c r="N8" s="54"/>
      <c r="O8" s="53"/>
      <c r="P8" s="27"/>
      <c r="Q8" s="48"/>
      <c r="R8" s="53"/>
      <c r="S8" s="27"/>
      <c r="T8" s="54"/>
    </row>
    <row r="9" spans="1:20" s="28" customFormat="1" ht="17.25">
      <c r="A9" s="285"/>
      <c r="B9" s="29" t="s">
        <v>65</v>
      </c>
      <c r="C9" s="30" t="s">
        <v>16</v>
      </c>
      <c r="D9" s="31" t="e">
        <f>D13+D38+D94+D108</f>
        <v>#REF!</v>
      </c>
      <c r="E9" s="27" t="e">
        <f>E13+E38+E94+E108</f>
        <v>#REF!</v>
      </c>
      <c r="F9" s="31">
        <f>F13+F38+F94+F108</f>
        <v>25772976</v>
      </c>
      <c r="G9" s="32">
        <f>G13+G38+G94+G108+G116</f>
        <v>24287302.000000004</v>
      </c>
      <c r="H9" s="141">
        <f>H13+H38+H94+H108+H116</f>
        <v>24287302.002140805</v>
      </c>
      <c r="I9" s="141">
        <f>I13+I38+I94+I108+I116</f>
        <v>24335875.998578645</v>
      </c>
      <c r="J9" s="32">
        <f aca="true" t="shared" si="0" ref="J9:T9">J13+J38+J94+J108+J116</f>
        <v>24668669.237322662</v>
      </c>
      <c r="K9" s="56">
        <f t="shared" si="0"/>
        <v>24841538.60538978</v>
      </c>
      <c r="L9" s="55">
        <f t="shared" si="0"/>
        <v>24606970.32246382</v>
      </c>
      <c r="M9" s="32">
        <f t="shared" si="0"/>
        <v>25151357.77073668</v>
      </c>
      <c r="N9" s="56">
        <f t="shared" si="0"/>
        <v>25483901.87232885</v>
      </c>
      <c r="O9" s="55">
        <f t="shared" si="0"/>
        <v>25040444.946906637</v>
      </c>
      <c r="P9" s="32">
        <f t="shared" si="0"/>
        <v>25816472.711070474</v>
      </c>
      <c r="Q9" s="49">
        <f t="shared" si="0"/>
        <v>26316415.732097875</v>
      </c>
      <c r="R9" s="55">
        <f t="shared" si="0"/>
        <v>25606567.23724511</v>
      </c>
      <c r="S9" s="32">
        <f t="shared" si="0"/>
        <v>26603830.30170542</v>
      </c>
      <c r="T9" s="56">
        <f t="shared" si="0"/>
        <v>27340476.427632373</v>
      </c>
    </row>
    <row r="10" spans="1:20" s="14" customFormat="1" ht="31.5">
      <c r="A10" s="284"/>
      <c r="B10" s="24" t="s">
        <v>42</v>
      </c>
      <c r="C10" s="33" t="s">
        <v>18</v>
      </c>
      <c r="D10" s="26">
        <v>107.8</v>
      </c>
      <c r="E10" s="19">
        <v>107.3</v>
      </c>
      <c r="F10" s="26" t="e">
        <f>F9/E9*100</f>
        <v>#REF!</v>
      </c>
      <c r="G10" s="32">
        <v>94.85</v>
      </c>
      <c r="H10" s="142">
        <f>H9/G9*100</f>
        <v>100.00000000881448</v>
      </c>
      <c r="I10" s="143">
        <f>I9/H9*100</f>
        <v>100.19999749841936</v>
      </c>
      <c r="J10" s="32">
        <f>J9/H9*100</f>
        <v>101.57023301784712</v>
      </c>
      <c r="K10" s="56">
        <f>K9/H9*100</f>
        <v>102.28200152985343</v>
      </c>
      <c r="L10" s="55">
        <f>L9/I9*100</f>
        <v>101.1139698603864</v>
      </c>
      <c r="M10" s="32">
        <f>M9/J9*100</f>
        <v>101.95668655155394</v>
      </c>
      <c r="N10" s="56">
        <f>N9/K9*100</f>
        <v>102.58584332131385</v>
      </c>
      <c r="O10" s="55">
        <f aca="true" t="shared" si="1" ref="O10:T10">O9/L9*100</f>
        <v>101.76159282822029</v>
      </c>
      <c r="P10" s="32">
        <f t="shared" si="1"/>
        <v>102.64444944243785</v>
      </c>
      <c r="Q10" s="49">
        <f t="shared" si="1"/>
        <v>103.26682257662038</v>
      </c>
      <c r="R10" s="55">
        <f t="shared" si="1"/>
        <v>102.26083159280446</v>
      </c>
      <c r="S10" s="32">
        <f t="shared" si="1"/>
        <v>103.04982636259723</v>
      </c>
      <c r="T10" s="56">
        <f t="shared" si="1"/>
        <v>103.89133803767001</v>
      </c>
    </row>
    <row r="11" spans="1:20" s="28" customFormat="1" ht="17.25">
      <c r="A11" s="285"/>
      <c r="B11" s="29" t="s">
        <v>43</v>
      </c>
      <c r="C11" s="30" t="s">
        <v>16</v>
      </c>
      <c r="D11" s="31" t="e">
        <f>D15+D40+D96+D110</f>
        <v>#REF!</v>
      </c>
      <c r="E11" s="27" t="e">
        <f>E15+E40+E96+E110</f>
        <v>#REF!</v>
      </c>
      <c r="F11" s="31">
        <v>26774301</v>
      </c>
      <c r="G11" s="32">
        <f aca="true" t="shared" si="2" ref="G11:T11">G15+G40+G96+G110+G118</f>
        <v>24287302.000000004</v>
      </c>
      <c r="H11" s="142">
        <f t="shared" si="2"/>
        <v>25065591.892226376</v>
      </c>
      <c r="I11" s="143">
        <f t="shared" si="2"/>
        <v>26068557.869227245</v>
      </c>
      <c r="J11" s="32">
        <f t="shared" si="2"/>
        <v>26337471.49401783</v>
      </c>
      <c r="K11" s="56">
        <f t="shared" si="2"/>
        <v>26367760.122570015</v>
      </c>
      <c r="L11" s="55">
        <f t="shared" si="2"/>
        <v>27463433.356658768</v>
      </c>
      <c r="M11" s="32">
        <f t="shared" si="2"/>
        <v>27712048.60325266</v>
      </c>
      <c r="N11" s="56">
        <f t="shared" si="2"/>
        <v>28097196.587619625</v>
      </c>
      <c r="O11" s="55">
        <f t="shared" si="2"/>
        <v>29065641.75022859</v>
      </c>
      <c r="P11" s="32">
        <f t="shared" si="2"/>
        <v>29741830.474781465</v>
      </c>
      <c r="Q11" s="49">
        <f t="shared" si="2"/>
        <v>30080509.94465151</v>
      </c>
      <c r="R11" s="55">
        <f t="shared" si="2"/>
        <v>31063320.871199228</v>
      </c>
      <c r="S11" s="32">
        <f t="shared" si="2"/>
        <v>31798557.397899736</v>
      </c>
      <c r="T11" s="56">
        <f t="shared" si="2"/>
        <v>32574619.705895286</v>
      </c>
    </row>
    <row r="12" spans="1:20" ht="60">
      <c r="A12" s="286"/>
      <c r="B12" s="34" t="s">
        <v>44</v>
      </c>
      <c r="C12" s="20"/>
      <c r="D12" s="21"/>
      <c r="E12" s="22"/>
      <c r="F12" s="21"/>
      <c r="G12" s="35"/>
      <c r="H12" s="68"/>
      <c r="I12" s="69"/>
      <c r="J12" s="36"/>
      <c r="K12" s="58"/>
      <c r="L12" s="57"/>
      <c r="M12" s="36"/>
      <c r="N12" s="58"/>
      <c r="O12" s="57"/>
      <c r="P12" s="36"/>
      <c r="Q12" s="50"/>
      <c r="R12" s="57"/>
      <c r="S12" s="36"/>
      <c r="T12" s="58"/>
    </row>
    <row r="13" spans="1:20" s="28" customFormat="1" ht="56.25">
      <c r="A13" s="285"/>
      <c r="B13" s="37" t="s">
        <v>66</v>
      </c>
      <c r="C13" s="30" t="s">
        <v>16</v>
      </c>
      <c r="D13" s="31" t="e">
        <f>D17+D21+#REF!+D24+#REF!</f>
        <v>#REF!</v>
      </c>
      <c r="E13" s="27" t="e">
        <f>E17+E21+#REF!+E24+#REF!+E27</f>
        <v>#REF!</v>
      </c>
      <c r="F13" s="31">
        <f>F17+F21+F24+F31+F34</f>
        <v>6423955</v>
      </c>
      <c r="G13" s="32">
        <f>G17+G21+G24+G31+G34</f>
        <v>8380450</v>
      </c>
      <c r="H13" s="141">
        <f>H17+H21+H24+H31+H34</f>
        <v>8213739.9582408</v>
      </c>
      <c r="I13" s="141">
        <f aca="true" t="shared" si="3" ref="I13:T13">I17+I21+I24+I31+I34</f>
        <v>8221304.614662746</v>
      </c>
      <c r="J13" s="32">
        <f t="shared" si="3"/>
        <v>8318882.708986264</v>
      </c>
      <c r="K13" s="32">
        <f t="shared" si="3"/>
        <v>8411143.407869782</v>
      </c>
      <c r="L13" s="32">
        <f t="shared" si="3"/>
        <v>8305564.764702101</v>
      </c>
      <c r="M13" s="32">
        <f t="shared" si="3"/>
        <v>8483998.085274652</v>
      </c>
      <c r="N13" s="32">
        <f t="shared" si="3"/>
        <v>8643950.592656147</v>
      </c>
      <c r="O13" s="32">
        <f t="shared" si="3"/>
        <v>8485868.887423286</v>
      </c>
      <c r="P13" s="32">
        <f t="shared" si="3"/>
        <v>8747910.47666867</v>
      </c>
      <c r="Q13" s="32">
        <f t="shared" si="3"/>
        <v>8959407.63431711</v>
      </c>
      <c r="R13" s="32">
        <f t="shared" si="3"/>
        <v>8741718.358945334</v>
      </c>
      <c r="S13" s="32">
        <f t="shared" si="3"/>
        <v>9064311.446195563</v>
      </c>
      <c r="T13" s="32">
        <f t="shared" si="3"/>
        <v>9383569.088407462</v>
      </c>
    </row>
    <row r="14" spans="1:20" s="14" customFormat="1" ht="17.25">
      <c r="A14" s="284"/>
      <c r="B14" s="38" t="s">
        <v>45</v>
      </c>
      <c r="C14" s="33" t="s">
        <v>18</v>
      </c>
      <c r="D14" s="26">
        <v>115.4</v>
      </c>
      <c r="E14" s="19" t="e">
        <f>E13/D13*100</f>
        <v>#REF!</v>
      </c>
      <c r="F14" s="26">
        <v>108.1</v>
      </c>
      <c r="G14" s="32">
        <f>G13/F13*100</f>
        <v>130.45623762931092</v>
      </c>
      <c r="H14" s="142">
        <f>H13/G13*100</f>
        <v>98.01072684928374</v>
      </c>
      <c r="I14" s="143">
        <f>I13/H13*100</f>
        <v>100.09209758843602</v>
      </c>
      <c r="J14" s="32">
        <f>J13/H13*100</f>
        <v>101.28008375332087</v>
      </c>
      <c r="K14" s="56">
        <f>K13/H13*100</f>
        <v>102.40333210732986</v>
      </c>
      <c r="L14" s="55">
        <f>L13/I13*100</f>
        <v>101.02489998836775</v>
      </c>
      <c r="M14" s="32">
        <f>M13/J13*100</f>
        <v>101.98482635306331</v>
      </c>
      <c r="N14" s="56">
        <f>N13/K13*100</f>
        <v>102.7678422955973</v>
      </c>
      <c r="O14" s="55">
        <f aca="true" t="shared" si="4" ref="O14:T14">O13/L13*100</f>
        <v>102.17088335145445</v>
      </c>
      <c r="P14" s="32">
        <f t="shared" si="4"/>
        <v>103.11070781418587</v>
      </c>
      <c r="Q14" s="49">
        <f t="shared" si="4"/>
        <v>103.64945447431147</v>
      </c>
      <c r="R14" s="55">
        <f t="shared" si="4"/>
        <v>103.01500618164437</v>
      </c>
      <c r="S14" s="32">
        <f t="shared" si="4"/>
        <v>103.61687479965367</v>
      </c>
      <c r="T14" s="56">
        <f t="shared" si="4"/>
        <v>104.73425779250955</v>
      </c>
    </row>
    <row r="15" spans="1:20" s="28" customFormat="1" ht="17.25">
      <c r="A15" s="285"/>
      <c r="B15" s="39" t="s">
        <v>19</v>
      </c>
      <c r="C15" s="30" t="s">
        <v>16</v>
      </c>
      <c r="D15" s="31" t="e">
        <f>D19+D23+#REF!+D26+#REF!</f>
        <v>#REF!</v>
      </c>
      <c r="E15" s="27" t="e">
        <f>E19+E23+#REF!+E26+#REF!+E29</f>
        <v>#REF!</v>
      </c>
      <c r="F15" s="31">
        <v>6630077</v>
      </c>
      <c r="G15" s="32">
        <f>G19+G23+G26+G33+G36</f>
        <v>8380450</v>
      </c>
      <c r="H15" s="141">
        <f aca="true" t="shared" si="5" ref="H15:S15">H19+H23+H26+H33+H36</f>
        <v>8269584.883637376</v>
      </c>
      <c r="I15" s="141">
        <f t="shared" si="5"/>
        <v>8396051.720550822</v>
      </c>
      <c r="J15" s="32">
        <f t="shared" si="5"/>
        <v>8483509.328165831</v>
      </c>
      <c r="K15" s="32">
        <f t="shared" si="5"/>
        <v>8559519.578889184</v>
      </c>
      <c r="L15" s="32">
        <f t="shared" si="5"/>
        <v>8603398.99395649</v>
      </c>
      <c r="M15" s="32">
        <f t="shared" si="5"/>
        <v>8758420.08383205</v>
      </c>
      <c r="N15" s="32">
        <f t="shared" si="5"/>
        <v>8892337.426945675</v>
      </c>
      <c r="O15" s="32">
        <f t="shared" si="5"/>
        <v>9037641.91171705</v>
      </c>
      <c r="P15" s="32">
        <f t="shared" si="5"/>
        <v>9247436.418121476</v>
      </c>
      <c r="Q15" s="32">
        <f t="shared" si="5"/>
        <v>9418508.042877184</v>
      </c>
      <c r="R15" s="32">
        <f>R19+R23+R26+R33+R36</f>
        <v>9464100.62574587</v>
      </c>
      <c r="S15" s="32">
        <f t="shared" si="5"/>
        <v>9731856.457322497</v>
      </c>
      <c r="T15" s="32">
        <f>T19+T23+T26+T33+T36</f>
        <v>10004232.234891862</v>
      </c>
    </row>
    <row r="16" spans="2:20" ht="17.25">
      <c r="B16" s="40" t="s">
        <v>23</v>
      </c>
      <c r="C16" s="20"/>
      <c r="D16" s="21"/>
      <c r="E16" s="22"/>
      <c r="F16" s="21"/>
      <c r="G16" s="36"/>
      <c r="H16" s="68"/>
      <c r="I16" s="69"/>
      <c r="J16" s="36"/>
      <c r="K16" s="58"/>
      <c r="L16" s="57"/>
      <c r="M16" s="36"/>
      <c r="N16" s="58"/>
      <c r="O16" s="57"/>
      <c r="P16" s="36"/>
      <c r="Q16" s="50"/>
      <c r="R16" s="57"/>
      <c r="S16" s="36"/>
      <c r="T16" s="58"/>
    </row>
    <row r="17" spans="1:20" s="71" customFormat="1" ht="47.25">
      <c r="A17" s="313"/>
      <c r="B17" s="63" t="s">
        <v>67</v>
      </c>
      <c r="C17" s="64" t="s">
        <v>16</v>
      </c>
      <c r="D17" s="65">
        <v>69438</v>
      </c>
      <c r="E17" s="66">
        <v>77352</v>
      </c>
      <c r="F17" s="65">
        <v>79363</v>
      </c>
      <c r="G17" s="67">
        <v>90920</v>
      </c>
      <c r="H17" s="68">
        <f>G17*H18/100</f>
        <v>91101.84</v>
      </c>
      <c r="I17" s="69">
        <f>H17*I18/100</f>
        <v>91375.14551999999</v>
      </c>
      <c r="J17" s="67">
        <f>H17*J18/100</f>
        <v>92195.06208</v>
      </c>
      <c r="K17" s="70">
        <f>H17*K18/100</f>
        <v>93834.8952</v>
      </c>
      <c r="L17" s="69">
        <f>I17*L18/100</f>
        <v>93019.89813935998</v>
      </c>
      <c r="M17" s="67">
        <f>J17*M18/100</f>
        <v>95053.10900448001</v>
      </c>
      <c r="N17" s="70">
        <f>K17*N18/100</f>
        <v>97869.7956936</v>
      </c>
      <c r="O17" s="69">
        <f aca="true" t="shared" si="6" ref="O17:T17">L17*O18/100</f>
        <v>94973.31600028655</v>
      </c>
      <c r="P17" s="67">
        <f t="shared" si="6"/>
        <v>98379.9678196368</v>
      </c>
      <c r="Q17" s="68">
        <f t="shared" si="6"/>
        <v>102469.6760911992</v>
      </c>
      <c r="R17" s="69">
        <f t="shared" si="6"/>
        <v>97347.6489002937</v>
      </c>
      <c r="S17" s="67">
        <f t="shared" si="6"/>
        <v>102216.78656460265</v>
      </c>
      <c r="T17" s="70">
        <f t="shared" si="6"/>
        <v>107798.09924794156</v>
      </c>
    </row>
    <row r="18" spans="1:20" s="79" customFormat="1" ht="17.25">
      <c r="A18" s="313"/>
      <c r="B18" s="72" t="s">
        <v>17</v>
      </c>
      <c r="C18" s="283" t="s">
        <v>18</v>
      </c>
      <c r="D18" s="77">
        <v>82.8</v>
      </c>
      <c r="E18" s="78">
        <v>106.3</v>
      </c>
      <c r="F18" s="77">
        <v>102.6</v>
      </c>
      <c r="G18" s="67">
        <v>94.3</v>
      </c>
      <c r="H18" s="68">
        <v>100.2</v>
      </c>
      <c r="I18" s="69">
        <v>100.3</v>
      </c>
      <c r="J18" s="67">
        <v>101.2</v>
      </c>
      <c r="K18" s="70">
        <v>103</v>
      </c>
      <c r="L18" s="69">
        <v>101.8</v>
      </c>
      <c r="M18" s="67">
        <v>103.1</v>
      </c>
      <c r="N18" s="70">
        <v>104.3</v>
      </c>
      <c r="O18" s="69">
        <v>102.1</v>
      </c>
      <c r="P18" s="67">
        <v>103.5</v>
      </c>
      <c r="Q18" s="68">
        <v>104.7</v>
      </c>
      <c r="R18" s="69">
        <v>102.5</v>
      </c>
      <c r="S18" s="67">
        <v>103.9</v>
      </c>
      <c r="T18" s="70">
        <v>105.2</v>
      </c>
    </row>
    <row r="19" spans="1:20" s="71" customFormat="1" ht="17.25">
      <c r="A19" s="313"/>
      <c r="B19" s="76" t="s">
        <v>19</v>
      </c>
      <c r="C19" s="64" t="s">
        <v>16</v>
      </c>
      <c r="D19" s="65">
        <v>69438</v>
      </c>
      <c r="E19" s="66">
        <v>77352</v>
      </c>
      <c r="F19" s="65">
        <v>82458</v>
      </c>
      <c r="G19" s="67">
        <v>90920</v>
      </c>
      <c r="H19" s="68">
        <f>G19*H18*H20/10000</f>
        <v>95839.13568</v>
      </c>
      <c r="I19" s="69">
        <f>H19*I18*I20/10000</f>
        <v>101509.74565991423</v>
      </c>
      <c r="J19" s="67">
        <f>H19*J18*J20/10000</f>
        <v>102032.64398418434</v>
      </c>
      <c r="K19" s="70">
        <f aca="true" t="shared" si="7" ref="K19:T19">H19*K18*K20/10000</f>
        <v>103650.02523792</v>
      </c>
      <c r="L19" s="69">
        <f t="shared" si="7"/>
        <v>109020.45174129128</v>
      </c>
      <c r="M19" s="67">
        <f t="shared" si="7"/>
        <v>110665.83005697416</v>
      </c>
      <c r="N19" s="70">
        <f t="shared" si="7"/>
        <v>113620.43211563122</v>
      </c>
      <c r="O19" s="69">
        <f t="shared" si="7"/>
        <v>117543.23457661846</v>
      </c>
      <c r="P19" s="67">
        <f t="shared" si="7"/>
        <v>120724.24735085254</v>
      </c>
      <c r="Q19" s="68">
        <f t="shared" si="7"/>
        <v>125265.50382359438</v>
      </c>
      <c r="R19" s="69">
        <f t="shared" si="7"/>
        <v>127469.76073661387</v>
      </c>
      <c r="S19" s="67">
        <f t="shared" si="7"/>
        <v>132456.7126053978</v>
      </c>
      <c r="T19" s="70">
        <f t="shared" si="7"/>
        <v>139027.17207365445</v>
      </c>
    </row>
    <row r="20" spans="1:20" s="165" customFormat="1" ht="15.75" customHeight="1">
      <c r="A20" s="287"/>
      <c r="B20" s="158" t="s">
        <v>46</v>
      </c>
      <c r="C20" s="159"/>
      <c r="D20" s="160"/>
      <c r="E20" s="159">
        <v>104.3</v>
      </c>
      <c r="F20" s="160">
        <v>103.9</v>
      </c>
      <c r="G20" s="161">
        <v>103.2</v>
      </c>
      <c r="H20" s="162">
        <v>105.2</v>
      </c>
      <c r="I20" s="163">
        <v>105.6</v>
      </c>
      <c r="J20" s="161">
        <v>105.2</v>
      </c>
      <c r="K20" s="164">
        <v>105</v>
      </c>
      <c r="L20" s="163">
        <v>105.5</v>
      </c>
      <c r="M20" s="161">
        <v>105.2</v>
      </c>
      <c r="N20" s="164">
        <v>105.1</v>
      </c>
      <c r="O20" s="163">
        <v>105.6</v>
      </c>
      <c r="P20" s="161">
        <v>105.4</v>
      </c>
      <c r="Q20" s="162">
        <v>105.3</v>
      </c>
      <c r="R20" s="163">
        <v>105.8</v>
      </c>
      <c r="S20" s="161">
        <v>105.6</v>
      </c>
      <c r="T20" s="164">
        <v>105.5</v>
      </c>
    </row>
    <row r="21" spans="1:20" s="71" customFormat="1" ht="47.25">
      <c r="A21" s="313"/>
      <c r="B21" s="63" t="s">
        <v>68</v>
      </c>
      <c r="C21" s="64" t="s">
        <v>16</v>
      </c>
      <c r="D21" s="65">
        <v>3244400</v>
      </c>
      <c r="E21" s="66">
        <v>3200896.9</v>
      </c>
      <c r="F21" s="65">
        <v>3248910</v>
      </c>
      <c r="G21" s="67">
        <v>3808055</v>
      </c>
      <c r="H21" s="68">
        <v>3548331</v>
      </c>
      <c r="I21" s="69">
        <v>3488010</v>
      </c>
      <c r="J21" s="67">
        <v>3583815</v>
      </c>
      <c r="K21" s="70">
        <v>3658330</v>
      </c>
      <c r="L21" s="69">
        <v>3491498</v>
      </c>
      <c r="M21" s="67">
        <v>3666242</v>
      </c>
      <c r="N21" s="70">
        <v>3793688</v>
      </c>
      <c r="O21" s="69">
        <v>3540379</v>
      </c>
      <c r="P21" s="67">
        <v>3794561</v>
      </c>
      <c r="Q21" s="68">
        <v>3960610</v>
      </c>
      <c r="R21" s="69">
        <v>3635969</v>
      </c>
      <c r="S21" s="67">
        <v>3946343</v>
      </c>
      <c r="T21" s="70">
        <v>4190326</v>
      </c>
    </row>
    <row r="22" spans="1:20" s="79" customFormat="1" ht="17.25">
      <c r="A22" s="313"/>
      <c r="B22" s="72" t="s">
        <v>17</v>
      </c>
      <c r="C22" s="283" t="s">
        <v>18</v>
      </c>
      <c r="D22" s="73">
        <v>120.1</v>
      </c>
      <c r="E22" s="74">
        <v>99.2</v>
      </c>
      <c r="F22" s="73">
        <v>101.5</v>
      </c>
      <c r="G22" s="67">
        <v>116.8</v>
      </c>
      <c r="H22" s="68">
        <v>93.17962</v>
      </c>
      <c r="I22" s="69">
        <v>98.3</v>
      </c>
      <c r="J22" s="67">
        <v>101</v>
      </c>
      <c r="K22" s="70">
        <v>103.1</v>
      </c>
      <c r="L22" s="69">
        <v>100.1</v>
      </c>
      <c r="M22" s="67">
        <v>102.3</v>
      </c>
      <c r="N22" s="70">
        <v>103.7</v>
      </c>
      <c r="O22" s="69">
        <v>101.4</v>
      </c>
      <c r="P22" s="67">
        <v>103.5</v>
      </c>
      <c r="Q22" s="68">
        <v>104.4</v>
      </c>
      <c r="R22" s="69">
        <v>102.7</v>
      </c>
      <c r="S22" s="67">
        <v>104</v>
      </c>
      <c r="T22" s="70">
        <v>105.8</v>
      </c>
    </row>
    <row r="23" spans="1:20" s="71" customFormat="1" ht="17.25">
      <c r="A23" s="313"/>
      <c r="B23" s="76" t="s">
        <v>19</v>
      </c>
      <c r="C23" s="64" t="s">
        <v>16</v>
      </c>
      <c r="D23" s="65">
        <v>3244400</v>
      </c>
      <c r="E23" s="66">
        <v>3200896.9</v>
      </c>
      <c r="F23" s="65">
        <v>3352875</v>
      </c>
      <c r="G23" s="67">
        <v>3808055</v>
      </c>
      <c r="H23" s="68">
        <v>3555428</v>
      </c>
      <c r="I23" s="69">
        <v>3515914</v>
      </c>
      <c r="J23" s="67">
        <v>3608901</v>
      </c>
      <c r="K23" s="70">
        <v>3676621</v>
      </c>
      <c r="L23" s="69">
        <v>3526413</v>
      </c>
      <c r="M23" s="67">
        <v>3695572</v>
      </c>
      <c r="N23" s="70">
        <v>3816450</v>
      </c>
      <c r="O23" s="69">
        <v>3646590</v>
      </c>
      <c r="P23" s="67">
        <v>3885630</v>
      </c>
      <c r="Q23" s="68">
        <v>4043783</v>
      </c>
      <c r="R23" s="69">
        <v>3719596</v>
      </c>
      <c r="S23" s="67">
        <v>4025270</v>
      </c>
      <c r="T23" s="70">
        <v>4265751</v>
      </c>
    </row>
    <row r="24" spans="1:20" s="71" customFormat="1" ht="47.25">
      <c r="A24" s="313"/>
      <c r="B24" s="63" t="s">
        <v>70</v>
      </c>
      <c r="C24" s="64" t="s">
        <v>16</v>
      </c>
      <c r="D24" s="65">
        <v>483132.65</v>
      </c>
      <c r="E24" s="66">
        <v>621036.1</v>
      </c>
      <c r="F24" s="65">
        <v>683140</v>
      </c>
      <c r="G24" s="67">
        <v>1352346</v>
      </c>
      <c r="H24" s="68">
        <v>2525448</v>
      </c>
      <c r="I24" s="69">
        <f>H24*I25/100</f>
        <v>2525448</v>
      </c>
      <c r="J24" s="67">
        <f>H24*J25/100</f>
        <v>2530498.8959999997</v>
      </c>
      <c r="K24" s="70">
        <f aca="true" t="shared" si="8" ref="K24:T24">H24*K25/100</f>
        <v>2550702.48</v>
      </c>
      <c r="L24" s="69">
        <f t="shared" si="8"/>
        <v>2530498.8959999997</v>
      </c>
      <c r="M24" s="67">
        <f t="shared" si="8"/>
        <v>2540620.891584</v>
      </c>
      <c r="N24" s="70">
        <f t="shared" si="8"/>
        <v>2578760.2072799997</v>
      </c>
      <c r="O24" s="69">
        <f t="shared" si="8"/>
        <v>2581108.8739199997</v>
      </c>
      <c r="P24" s="67">
        <f t="shared" si="8"/>
        <v>2596514.551198848</v>
      </c>
      <c r="Q24" s="68">
        <f t="shared" si="8"/>
        <v>2650965.49308384</v>
      </c>
      <c r="R24" s="69">
        <f t="shared" si="8"/>
        <v>2648217.7046419196</v>
      </c>
      <c r="S24" s="67">
        <f t="shared" si="8"/>
        <v>2669216.9586324156</v>
      </c>
      <c r="T24" s="70">
        <f t="shared" si="8"/>
        <v>2757004.1128071933</v>
      </c>
    </row>
    <row r="25" spans="1:20" s="79" customFormat="1" ht="17.25">
      <c r="A25" s="313"/>
      <c r="B25" s="72" t="s">
        <v>17</v>
      </c>
      <c r="C25" s="283" t="s">
        <v>18</v>
      </c>
      <c r="D25" s="73">
        <v>76.8</v>
      </c>
      <c r="E25" s="74">
        <v>128.5</v>
      </c>
      <c r="F25" s="73">
        <v>110</v>
      </c>
      <c r="G25" s="67">
        <v>156.05</v>
      </c>
      <c r="H25" s="68">
        <v>186.75</v>
      </c>
      <c r="I25" s="69">
        <v>100</v>
      </c>
      <c r="J25" s="67">
        <v>100.2</v>
      </c>
      <c r="K25" s="70">
        <v>101</v>
      </c>
      <c r="L25" s="69">
        <v>100.2</v>
      </c>
      <c r="M25" s="67">
        <v>100.4</v>
      </c>
      <c r="N25" s="70">
        <v>101.1</v>
      </c>
      <c r="O25" s="69">
        <v>102</v>
      </c>
      <c r="P25" s="67">
        <v>102.2</v>
      </c>
      <c r="Q25" s="68">
        <v>102.8</v>
      </c>
      <c r="R25" s="69">
        <v>102.6</v>
      </c>
      <c r="S25" s="67">
        <v>102.8</v>
      </c>
      <c r="T25" s="70">
        <v>104</v>
      </c>
    </row>
    <row r="26" spans="1:20" s="71" customFormat="1" ht="17.25">
      <c r="A26" s="313"/>
      <c r="B26" s="76" t="s">
        <v>19</v>
      </c>
      <c r="C26" s="64" t="s">
        <v>16</v>
      </c>
      <c r="D26" s="80">
        <f>D24</f>
        <v>483132.65</v>
      </c>
      <c r="E26" s="81">
        <v>621036.1</v>
      </c>
      <c r="F26" s="80">
        <v>705000</v>
      </c>
      <c r="G26" s="82">
        <v>1352346</v>
      </c>
      <c r="H26" s="83">
        <f>G26*H25*H30/10000</f>
        <v>2530557.1673100004</v>
      </c>
      <c r="I26" s="69">
        <f>H26*I25*I30/10000</f>
        <v>2550801.62464848</v>
      </c>
      <c r="J26" s="67">
        <f>H26*J30*J25/10000</f>
        <v>2553367.609616133</v>
      </c>
      <c r="K26" s="70">
        <f aca="true" t="shared" si="9" ref="K26:T26">H26*K30*K25/10000</f>
        <v>2568642.052678016</v>
      </c>
      <c r="L26" s="69">
        <f t="shared" si="9"/>
        <v>2581462.2601767546</v>
      </c>
      <c r="M26" s="67">
        <f t="shared" si="9"/>
        <v>2584089.7286950345</v>
      </c>
      <c r="N26" s="70">
        <f t="shared" si="9"/>
        <v>2612478.497949019</v>
      </c>
      <c r="O26" s="69">
        <f t="shared" si="9"/>
        <v>2712084.2505416987</v>
      </c>
      <c r="P26" s="67">
        <f t="shared" si="9"/>
        <v>2704322.255591757</v>
      </c>
      <c r="Q26" s="68">
        <f t="shared" si="9"/>
        <v>2742026.081705315</v>
      </c>
      <c r="R26" s="69">
        <f t="shared" si="9"/>
        <v>2846598.2052000654</v>
      </c>
      <c r="S26" s="67">
        <f t="shared" si="9"/>
        <v>2835644.144323293</v>
      </c>
      <c r="T26" s="70">
        <f t="shared" si="9"/>
        <v>2903037.8532230505</v>
      </c>
    </row>
    <row r="27" spans="1:20" s="170" customFormat="1" ht="31.5" hidden="1">
      <c r="A27" s="314"/>
      <c r="B27" s="166" t="s">
        <v>47</v>
      </c>
      <c r="C27" s="167" t="s">
        <v>16</v>
      </c>
      <c r="D27" s="65"/>
      <c r="E27" s="65"/>
      <c r="F27" s="65"/>
      <c r="G27" s="168">
        <f>E27*G28/100</f>
        <v>0</v>
      </c>
      <c r="H27" s="144">
        <f>G27*H28/100</f>
        <v>0</v>
      </c>
      <c r="I27" s="145">
        <f>H27*I28/100</f>
        <v>0</v>
      </c>
      <c r="J27" s="168">
        <f>H27*J28/100</f>
        <v>0</v>
      </c>
      <c r="K27" s="169">
        <f aca="true" t="shared" si="10" ref="K27:T27">H27*K28/100</f>
        <v>0</v>
      </c>
      <c r="L27" s="145">
        <f t="shared" si="10"/>
        <v>0</v>
      </c>
      <c r="M27" s="168">
        <f t="shared" si="10"/>
        <v>0</v>
      </c>
      <c r="N27" s="169">
        <f t="shared" si="10"/>
        <v>0</v>
      </c>
      <c r="O27" s="145">
        <f t="shared" si="10"/>
        <v>0</v>
      </c>
      <c r="P27" s="168">
        <f t="shared" si="10"/>
        <v>0</v>
      </c>
      <c r="Q27" s="144">
        <f t="shared" si="10"/>
        <v>0</v>
      </c>
      <c r="R27" s="145">
        <f t="shared" si="10"/>
        <v>0</v>
      </c>
      <c r="S27" s="168">
        <f t="shared" si="10"/>
        <v>0</v>
      </c>
      <c r="T27" s="169">
        <f t="shared" si="10"/>
        <v>0</v>
      </c>
    </row>
    <row r="28" spans="1:20" s="173" customFormat="1" ht="17.25" hidden="1">
      <c r="A28" s="314"/>
      <c r="B28" s="171" t="s">
        <v>17</v>
      </c>
      <c r="C28" s="172" t="s">
        <v>18</v>
      </c>
      <c r="D28" s="73"/>
      <c r="E28" s="73"/>
      <c r="F28" s="73"/>
      <c r="G28" s="168"/>
      <c r="H28" s="144"/>
      <c r="I28" s="145">
        <v>100</v>
      </c>
      <c r="J28" s="168">
        <v>101</v>
      </c>
      <c r="K28" s="169">
        <v>102</v>
      </c>
      <c r="L28" s="145">
        <v>100.3</v>
      </c>
      <c r="M28" s="168">
        <v>101.3</v>
      </c>
      <c r="N28" s="169">
        <v>102.3</v>
      </c>
      <c r="O28" s="145">
        <v>100.5</v>
      </c>
      <c r="P28" s="168">
        <v>101.5</v>
      </c>
      <c r="Q28" s="144">
        <v>102.5</v>
      </c>
      <c r="R28" s="145">
        <v>100.5</v>
      </c>
      <c r="S28" s="168">
        <v>101.5</v>
      </c>
      <c r="T28" s="169">
        <v>102.5</v>
      </c>
    </row>
    <row r="29" spans="1:20" s="178" customFormat="1" ht="18.75" customHeight="1" hidden="1">
      <c r="A29" s="314"/>
      <c r="B29" s="174" t="s">
        <v>19</v>
      </c>
      <c r="C29" s="175" t="s">
        <v>16</v>
      </c>
      <c r="D29" s="80"/>
      <c r="E29" s="80"/>
      <c r="F29" s="80"/>
      <c r="G29" s="176">
        <f>E29*G28*G30/10000</f>
        <v>0</v>
      </c>
      <c r="H29" s="146">
        <f>H28*G29*H30/10000</f>
        <v>0</v>
      </c>
      <c r="I29" s="147">
        <f>I28*H29*I30/10000</f>
        <v>0</v>
      </c>
      <c r="J29" s="176">
        <f>H29*J28*J30/10000</f>
        <v>0</v>
      </c>
      <c r="K29" s="177">
        <f>K28*H29*K30/10000</f>
        <v>0</v>
      </c>
      <c r="L29" s="147">
        <f>I29*L30*L28/10000</f>
        <v>0</v>
      </c>
      <c r="M29" s="176">
        <f aca="true" t="shared" si="11" ref="M29:T29">J29*M30*M28/10000</f>
        <v>0</v>
      </c>
      <c r="N29" s="177">
        <f t="shared" si="11"/>
        <v>0</v>
      </c>
      <c r="O29" s="147">
        <f t="shared" si="11"/>
        <v>0</v>
      </c>
      <c r="P29" s="176">
        <f t="shared" si="11"/>
        <v>0</v>
      </c>
      <c r="Q29" s="146">
        <f t="shared" si="11"/>
        <v>0</v>
      </c>
      <c r="R29" s="147">
        <f t="shared" si="11"/>
        <v>0</v>
      </c>
      <c r="S29" s="176">
        <f t="shared" si="11"/>
        <v>0</v>
      </c>
      <c r="T29" s="177">
        <f t="shared" si="11"/>
        <v>0</v>
      </c>
    </row>
    <row r="30" spans="1:20" s="180" customFormat="1" ht="34.5" customHeight="1">
      <c r="A30" s="288"/>
      <c r="B30" s="179" t="s">
        <v>48</v>
      </c>
      <c r="C30" s="159"/>
      <c r="D30" s="160"/>
      <c r="E30" s="159">
        <v>104</v>
      </c>
      <c r="F30" s="160">
        <v>103.2</v>
      </c>
      <c r="G30" s="161">
        <v>100.7</v>
      </c>
      <c r="H30" s="162">
        <v>100.2</v>
      </c>
      <c r="I30" s="163">
        <v>100.8</v>
      </c>
      <c r="J30" s="161">
        <v>100.7</v>
      </c>
      <c r="K30" s="164">
        <v>100.5</v>
      </c>
      <c r="L30" s="163">
        <v>101</v>
      </c>
      <c r="M30" s="161">
        <v>100.8</v>
      </c>
      <c r="N30" s="164">
        <v>100.6</v>
      </c>
      <c r="O30" s="163">
        <v>103</v>
      </c>
      <c r="P30" s="161">
        <v>102.4</v>
      </c>
      <c r="Q30" s="162">
        <v>102.1</v>
      </c>
      <c r="R30" s="163">
        <v>102.3</v>
      </c>
      <c r="S30" s="161">
        <v>102</v>
      </c>
      <c r="T30" s="164">
        <v>101.8</v>
      </c>
    </row>
    <row r="31" spans="1:20" s="71" customFormat="1" ht="47.25">
      <c r="A31" s="313"/>
      <c r="B31" s="63" t="s">
        <v>71</v>
      </c>
      <c r="C31" s="64" t="s">
        <v>16</v>
      </c>
      <c r="D31" s="65">
        <v>164507.35</v>
      </c>
      <c r="E31" s="66">
        <v>174236</v>
      </c>
      <c r="F31" s="65">
        <v>207341</v>
      </c>
      <c r="G31" s="67">
        <v>248891</v>
      </c>
      <c r="H31" s="68">
        <v>258873</v>
      </c>
      <c r="I31" s="69">
        <f>H31*I32/100</f>
        <v>267415.809</v>
      </c>
      <c r="J31" s="67">
        <f>H31*J32/100</f>
        <v>266898.06299999997</v>
      </c>
      <c r="K31" s="70">
        <f aca="true" t="shared" si="12" ref="K31:T31">H31*K32/100</f>
        <v>266380.31700000004</v>
      </c>
      <c r="L31" s="69">
        <f t="shared" si="12"/>
        <v>276775.362315</v>
      </c>
      <c r="M31" s="67">
        <f t="shared" si="12"/>
        <v>275705.6990789999</v>
      </c>
      <c r="N31" s="70">
        <f t="shared" si="12"/>
        <v>274638.106827</v>
      </c>
      <c r="O31" s="69">
        <f t="shared" si="12"/>
        <v>286739.27535833995</v>
      </c>
      <c r="P31" s="67">
        <f t="shared" si="12"/>
        <v>285355.3985467649</v>
      </c>
      <c r="Q31" s="68">
        <f t="shared" si="12"/>
        <v>283701.164352291</v>
      </c>
      <c r="R31" s="69">
        <f t="shared" si="12"/>
        <v>298208.8463726735</v>
      </c>
      <c r="S31" s="67">
        <f t="shared" si="12"/>
        <v>296484.2590900888</v>
      </c>
      <c r="T31" s="70">
        <f t="shared" si="12"/>
        <v>294198.1074333258</v>
      </c>
    </row>
    <row r="32" spans="1:20" s="88" customFormat="1" ht="17.25">
      <c r="A32" s="313"/>
      <c r="B32" s="84" t="s">
        <v>17</v>
      </c>
      <c r="C32" s="85" t="s">
        <v>18</v>
      </c>
      <c r="D32" s="86">
        <v>56.6</v>
      </c>
      <c r="E32" s="87">
        <v>106</v>
      </c>
      <c r="F32" s="86">
        <v>119</v>
      </c>
      <c r="G32" s="67">
        <v>143</v>
      </c>
      <c r="H32" s="68">
        <v>104</v>
      </c>
      <c r="I32" s="69">
        <v>103.3</v>
      </c>
      <c r="J32" s="67">
        <v>103.1</v>
      </c>
      <c r="K32" s="70">
        <v>102.9</v>
      </c>
      <c r="L32" s="69">
        <v>103.5</v>
      </c>
      <c r="M32" s="67">
        <v>103.3</v>
      </c>
      <c r="N32" s="70">
        <v>103.1</v>
      </c>
      <c r="O32" s="69">
        <v>103.6</v>
      </c>
      <c r="P32" s="67">
        <v>103.5</v>
      </c>
      <c r="Q32" s="68">
        <v>103.3</v>
      </c>
      <c r="R32" s="69">
        <v>104</v>
      </c>
      <c r="S32" s="67">
        <v>103.9</v>
      </c>
      <c r="T32" s="70">
        <v>103.7</v>
      </c>
    </row>
    <row r="33" spans="1:20" s="71" customFormat="1" ht="17.25">
      <c r="A33" s="313"/>
      <c r="B33" s="76" t="s">
        <v>19</v>
      </c>
      <c r="C33" s="64" t="s">
        <v>16</v>
      </c>
      <c r="D33" s="80">
        <f>D31</f>
        <v>164507.35</v>
      </c>
      <c r="E33" s="81">
        <v>174236</v>
      </c>
      <c r="F33" s="80">
        <v>213976</v>
      </c>
      <c r="G33" s="82">
        <v>248891</v>
      </c>
      <c r="H33" s="83">
        <f>G33*H32*H37/10000</f>
        <v>263764.72616</v>
      </c>
      <c r="I33" s="83">
        <f>H33*I32*I37/10000</f>
        <v>281460.43787334824</v>
      </c>
      <c r="J33" s="67">
        <f>H33*J32*J37/10000</f>
        <v>280371.6170837598</v>
      </c>
      <c r="K33" s="70">
        <f>H33*K32*K37/10000</f>
        <v>279284.9064119806</v>
      </c>
      <c r="L33" s="69">
        <f>I33*L32*L37/10000</f>
        <v>301507.4575608775</v>
      </c>
      <c r="M33" s="67">
        <f>J33*M32*M37/10000</f>
        <v>299181.4685022922</v>
      </c>
      <c r="N33" s="67">
        <f>K33*N32*N37/10000</f>
        <v>296868.9634045853</v>
      </c>
      <c r="O33" s="67">
        <f aca="true" t="shared" si="13" ref="O33:T33">L33*O32*O37/10000</f>
        <v>323606.7481702595</v>
      </c>
      <c r="P33" s="67">
        <f t="shared" si="13"/>
        <v>320490.66859636793</v>
      </c>
      <c r="Q33" s="67">
        <f t="shared" si="13"/>
        <v>316785.60529043555</v>
      </c>
      <c r="R33" s="67">
        <f t="shared" si="13"/>
        <v>350013.0588209528</v>
      </c>
      <c r="S33" s="67">
        <f t="shared" si="13"/>
        <v>345976.40705381974</v>
      </c>
      <c r="T33" s="67">
        <f t="shared" si="13"/>
        <v>340661.4195755704</v>
      </c>
    </row>
    <row r="34" spans="1:20" s="71" customFormat="1" ht="47.25">
      <c r="A34" s="313"/>
      <c r="B34" s="63" t="s">
        <v>69</v>
      </c>
      <c r="C34" s="64" t="s">
        <v>16</v>
      </c>
      <c r="D34" s="65">
        <v>1704162</v>
      </c>
      <c r="E34" s="66">
        <v>1868814</v>
      </c>
      <c r="F34" s="65">
        <v>2205201</v>
      </c>
      <c r="G34" s="67">
        <v>2880238</v>
      </c>
      <c r="H34" s="68">
        <f>G34*H35/100</f>
        <v>1789986.1182408</v>
      </c>
      <c r="I34" s="69">
        <f>H34*I35/100</f>
        <v>1849055.6601427463</v>
      </c>
      <c r="J34" s="67">
        <f>H34*J35/100</f>
        <v>1845475.6879062646</v>
      </c>
      <c r="K34" s="70">
        <f aca="true" t="shared" si="14" ref="K34:T34">H34*K35/100</f>
        <v>1841895.7156697833</v>
      </c>
      <c r="L34" s="69">
        <f t="shared" si="14"/>
        <v>1913772.6082477423</v>
      </c>
      <c r="M34" s="67">
        <f t="shared" si="14"/>
        <v>1906376.3856071713</v>
      </c>
      <c r="N34" s="70">
        <f t="shared" si="14"/>
        <v>1898994.4828555465</v>
      </c>
      <c r="O34" s="69">
        <f t="shared" si="14"/>
        <v>1982668.422144661</v>
      </c>
      <c r="P34" s="67">
        <f t="shared" si="14"/>
        <v>1973099.5591034226</v>
      </c>
      <c r="Q34" s="68">
        <f t="shared" si="14"/>
        <v>1961661.3007897795</v>
      </c>
      <c r="R34" s="69">
        <f t="shared" si="14"/>
        <v>2061975.1590304472</v>
      </c>
      <c r="S34" s="67">
        <f t="shared" si="14"/>
        <v>2050050.4419084562</v>
      </c>
      <c r="T34" s="70">
        <f t="shared" si="14"/>
        <v>2034242.7689190016</v>
      </c>
    </row>
    <row r="35" spans="1:20" s="79" customFormat="1" ht="17.25">
      <c r="A35" s="313"/>
      <c r="B35" s="72" t="s">
        <v>17</v>
      </c>
      <c r="C35" s="283" t="s">
        <v>18</v>
      </c>
      <c r="D35" s="73">
        <v>123.9</v>
      </c>
      <c r="E35" s="74">
        <v>109.7</v>
      </c>
      <c r="F35" s="73">
        <v>118</v>
      </c>
      <c r="G35" s="67">
        <v>122</v>
      </c>
      <c r="H35" s="68">
        <v>62.14716</v>
      </c>
      <c r="I35" s="69">
        <v>103.3</v>
      </c>
      <c r="J35" s="67">
        <v>103.1</v>
      </c>
      <c r="K35" s="70">
        <v>102.9</v>
      </c>
      <c r="L35" s="69">
        <v>103.5</v>
      </c>
      <c r="M35" s="67">
        <v>103.3</v>
      </c>
      <c r="N35" s="70">
        <v>103.1</v>
      </c>
      <c r="O35" s="69">
        <v>103.6</v>
      </c>
      <c r="P35" s="67">
        <v>103.5</v>
      </c>
      <c r="Q35" s="68">
        <v>103.3</v>
      </c>
      <c r="R35" s="69">
        <v>104</v>
      </c>
      <c r="S35" s="67">
        <v>103.9</v>
      </c>
      <c r="T35" s="70">
        <v>103.7</v>
      </c>
    </row>
    <row r="36" spans="1:20" s="71" customFormat="1" ht="17.25">
      <c r="A36" s="313"/>
      <c r="B36" s="76" t="s">
        <v>19</v>
      </c>
      <c r="C36" s="64" t="s">
        <v>16</v>
      </c>
      <c r="D36" s="65">
        <v>1704162</v>
      </c>
      <c r="E36" s="66">
        <v>1868814</v>
      </c>
      <c r="F36" s="65">
        <v>2275767</v>
      </c>
      <c r="G36" s="67">
        <v>2880238</v>
      </c>
      <c r="H36" s="68">
        <f>G36*H35*H37/10000</f>
        <v>1823995.8544873754</v>
      </c>
      <c r="I36" s="68">
        <f>H36*I35*I37/10000</f>
        <v>1946365.9123690787</v>
      </c>
      <c r="J36" s="67">
        <f>H36*J35*J37/10000</f>
        <v>1938836.4574817547</v>
      </c>
      <c r="K36" s="70">
        <f aca="true" t="shared" si="15" ref="K36:T36">H36*K35*K37/10000</f>
        <v>1931321.5945612672</v>
      </c>
      <c r="L36" s="69">
        <f t="shared" si="15"/>
        <v>2084995.8244775666</v>
      </c>
      <c r="M36" s="69">
        <f t="shared" si="15"/>
        <v>2068911.0565777482</v>
      </c>
      <c r="N36" s="69">
        <f t="shared" si="15"/>
        <v>2052919.5334764388</v>
      </c>
      <c r="O36" s="69">
        <f t="shared" si="15"/>
        <v>2237817.678428474</v>
      </c>
      <c r="P36" s="69">
        <f t="shared" si="15"/>
        <v>2216269.2465824983</v>
      </c>
      <c r="Q36" s="69">
        <f t="shared" si="15"/>
        <v>2190647.8520578397</v>
      </c>
      <c r="R36" s="69">
        <f t="shared" si="15"/>
        <v>2420423.600988237</v>
      </c>
      <c r="S36" s="69">
        <f t="shared" si="15"/>
        <v>2392509.1933399853</v>
      </c>
      <c r="T36" s="69">
        <f t="shared" si="15"/>
        <v>2355754.790019587</v>
      </c>
    </row>
    <row r="37" spans="1:20" s="180" customFormat="1" ht="25.5" customHeight="1">
      <c r="A37" s="288"/>
      <c r="B37" s="179" t="s">
        <v>99</v>
      </c>
      <c r="C37" s="159"/>
      <c r="D37" s="160"/>
      <c r="E37" s="159"/>
      <c r="F37" s="160"/>
      <c r="G37" s="161">
        <v>104</v>
      </c>
      <c r="H37" s="162">
        <v>101.9</v>
      </c>
      <c r="I37" s="163">
        <v>103.3</v>
      </c>
      <c r="J37" s="161">
        <v>103.1</v>
      </c>
      <c r="K37" s="164">
        <v>102.9</v>
      </c>
      <c r="L37" s="163">
        <v>103.5</v>
      </c>
      <c r="M37" s="161">
        <v>103.3</v>
      </c>
      <c r="N37" s="164">
        <v>103.1</v>
      </c>
      <c r="O37" s="163">
        <v>103.6</v>
      </c>
      <c r="P37" s="161">
        <v>103.5</v>
      </c>
      <c r="Q37" s="162">
        <v>103.3</v>
      </c>
      <c r="R37" s="163">
        <v>104</v>
      </c>
      <c r="S37" s="161">
        <v>103.9</v>
      </c>
      <c r="T37" s="164">
        <v>103.7</v>
      </c>
    </row>
    <row r="38" spans="1:20" s="131" customFormat="1" ht="36" customHeight="1">
      <c r="A38" s="289"/>
      <c r="B38" s="181" t="s">
        <v>72</v>
      </c>
      <c r="C38" s="133" t="s">
        <v>16</v>
      </c>
      <c r="D38" s="134">
        <f>D41+D58+D69+D83</f>
        <v>15113068</v>
      </c>
      <c r="E38" s="135">
        <f>E41+E58+E69+E83</f>
        <v>18660590</v>
      </c>
      <c r="F38" s="134">
        <v>18200382</v>
      </c>
      <c r="G38" s="141">
        <f>G41+G58+G69+G83</f>
        <v>13155184.1</v>
      </c>
      <c r="H38" s="142">
        <f>H41+H58+H69+H83</f>
        <v>13284953.663900001</v>
      </c>
      <c r="I38" s="143">
        <f>I41+I58+I69+I83</f>
        <v>13436745.351815902</v>
      </c>
      <c r="J38" s="141">
        <f aca="true" t="shared" si="16" ref="J38:T38">J41+J58+J69+J83</f>
        <v>13552179.9745764</v>
      </c>
      <c r="K38" s="182">
        <f t="shared" si="16"/>
        <v>13626254.89118</v>
      </c>
      <c r="L38" s="143">
        <f t="shared" si="16"/>
        <v>13626070.141605517</v>
      </c>
      <c r="M38" s="141">
        <f t="shared" si="16"/>
        <v>13860218.798704306</v>
      </c>
      <c r="N38" s="182">
        <f t="shared" si="16"/>
        <v>14019859.16283668</v>
      </c>
      <c r="O38" s="143">
        <f t="shared" si="16"/>
        <v>13883363.574956918</v>
      </c>
      <c r="P38" s="141">
        <f t="shared" si="16"/>
        <v>14251088.328944527</v>
      </c>
      <c r="Q38" s="142">
        <f>Q41+Q58+Q69+Q83</f>
        <v>14519740.891528387</v>
      </c>
      <c r="R38" s="143">
        <f t="shared" si="16"/>
        <v>14197684.215371214</v>
      </c>
      <c r="S38" s="141">
        <f t="shared" si="16"/>
        <v>14710380.006344354</v>
      </c>
      <c r="T38" s="182">
        <f t="shared" si="16"/>
        <v>15101878.826564517</v>
      </c>
    </row>
    <row r="39" spans="1:20" s="183" customFormat="1" ht="17.25">
      <c r="A39" s="290"/>
      <c r="B39" s="184" t="s">
        <v>17</v>
      </c>
      <c r="C39" s="185" t="s">
        <v>18</v>
      </c>
      <c r="D39" s="186">
        <v>106.4</v>
      </c>
      <c r="E39" s="187">
        <f>E38/D38*100</f>
        <v>123.47320874887879</v>
      </c>
      <c r="F39" s="186">
        <v>97.5</v>
      </c>
      <c r="G39" s="141">
        <f>G38/E38*100</f>
        <v>70.49714987575419</v>
      </c>
      <c r="H39" s="142">
        <f>H38/G38*100</f>
        <v>100.98645190301822</v>
      </c>
      <c r="I39" s="143">
        <f>I38/H38*100</f>
        <v>101.14258349525429</v>
      </c>
      <c r="J39" s="141">
        <f>J38/H38*100</f>
        <v>102.01149599341508</v>
      </c>
      <c r="K39" s="182">
        <f aca="true" t="shared" si="17" ref="K39:T39">K38/H38*100</f>
        <v>102.56908105150143</v>
      </c>
      <c r="L39" s="143">
        <f t="shared" si="17"/>
        <v>101.4090077978893</v>
      </c>
      <c r="M39" s="141">
        <f t="shared" si="17"/>
        <v>102.27298356947576</v>
      </c>
      <c r="N39" s="182">
        <f t="shared" si="17"/>
        <v>102.88857264743707</v>
      </c>
      <c r="O39" s="143">
        <f t="shared" si="17"/>
        <v>101.88824386398679</v>
      </c>
      <c r="P39" s="141">
        <f t="shared" si="17"/>
        <v>102.8200819620305</v>
      </c>
      <c r="Q39" s="142">
        <f t="shared" si="17"/>
        <v>103.56552603621564</v>
      </c>
      <c r="R39" s="143">
        <f t="shared" si="17"/>
        <v>102.26400928505015</v>
      </c>
      <c r="S39" s="141">
        <f t="shared" si="17"/>
        <v>103.22285334844909</v>
      </c>
      <c r="T39" s="182">
        <f t="shared" si="17"/>
        <v>104.00928597407535</v>
      </c>
    </row>
    <row r="40" spans="1:20" s="131" customFormat="1" ht="17.25">
      <c r="A40" s="289"/>
      <c r="B40" s="63" t="s">
        <v>19</v>
      </c>
      <c r="C40" s="133" t="s">
        <v>16</v>
      </c>
      <c r="D40" s="134">
        <f>D43+D60+D71+D85</f>
        <v>15113068</v>
      </c>
      <c r="E40" s="135">
        <f>E43+E60+E71+E85</f>
        <v>18660590</v>
      </c>
      <c r="F40" s="134">
        <v>18938520</v>
      </c>
      <c r="G40" s="141">
        <f>G43+G60+G71+G85</f>
        <v>13155184.1</v>
      </c>
      <c r="H40" s="142">
        <f>H43+H60+H71+H85</f>
        <v>13946769.819829</v>
      </c>
      <c r="I40" s="143">
        <f aca="true" t="shared" si="18" ref="I40:T40">I43+I60+I71+I85</f>
        <v>14865839.828678986</v>
      </c>
      <c r="J40" s="141">
        <f t="shared" si="18"/>
        <v>14927722.239412082</v>
      </c>
      <c r="K40" s="182">
        <f t="shared" si="18"/>
        <v>14979929.233012203</v>
      </c>
      <c r="L40" s="143">
        <f t="shared" si="18"/>
        <v>15868019.894391473</v>
      </c>
      <c r="M40" s="141">
        <f t="shared" si="18"/>
        <v>16048461.315488718</v>
      </c>
      <c r="N40" s="182">
        <f t="shared" si="18"/>
        <v>16175344.450063348</v>
      </c>
      <c r="O40" s="143">
        <f t="shared" si="18"/>
        <v>17040039.976446215</v>
      </c>
      <c r="P40" s="141">
        <f t="shared" si="18"/>
        <v>17363822.067285284</v>
      </c>
      <c r="Q40" s="142">
        <f t="shared" si="18"/>
        <v>17598691.87207053</v>
      </c>
      <c r="R40" s="143">
        <f t="shared" si="18"/>
        <v>18402035.759228893</v>
      </c>
      <c r="S40" s="141">
        <f t="shared" si="18"/>
        <v>18909315.171129208</v>
      </c>
      <c r="T40" s="182">
        <f t="shared" si="18"/>
        <v>19279148.47695135</v>
      </c>
    </row>
    <row r="41" spans="1:20" s="131" customFormat="1" ht="47.25">
      <c r="A41" s="289"/>
      <c r="B41" s="132" t="s">
        <v>73</v>
      </c>
      <c r="C41" s="133" t="s">
        <v>16</v>
      </c>
      <c r="D41" s="134">
        <f>D45+D48+D51+D54</f>
        <v>10880158</v>
      </c>
      <c r="E41" s="135">
        <f>E45+E48+E51+E54+E116</f>
        <v>14374025</v>
      </c>
      <c r="F41" s="134">
        <v>14285766</v>
      </c>
      <c r="G41" s="67">
        <f>G45+G48+G54</f>
        <v>8444272</v>
      </c>
      <c r="H41" s="67">
        <f aca="true" t="shared" si="19" ref="H41:T41">H45+H48+H54</f>
        <v>8545317.05</v>
      </c>
      <c r="I41" s="67">
        <f t="shared" si="19"/>
        <v>8682496.805750001</v>
      </c>
      <c r="J41" s="67">
        <f t="shared" si="19"/>
        <v>8779242.1228</v>
      </c>
      <c r="K41" s="67">
        <f t="shared" si="19"/>
        <v>8839987.439849999</v>
      </c>
      <c r="L41" s="67">
        <f>L45+L48+L54</f>
        <v>8849300.245059252</v>
      </c>
      <c r="M41" s="67">
        <f t="shared" si="19"/>
        <v>9051126.965256</v>
      </c>
      <c r="N41" s="67">
        <f t="shared" si="19"/>
        <v>9182047.17608685</v>
      </c>
      <c r="O41" s="67">
        <f t="shared" si="19"/>
        <v>9047215.990695613</v>
      </c>
      <c r="P41" s="67">
        <f t="shared" si="19"/>
        <v>9370142.039387401</v>
      </c>
      <c r="Q41" s="67">
        <f t="shared" si="19"/>
        <v>9595960.497017281</v>
      </c>
      <c r="R41" s="67">
        <f t="shared" si="19"/>
        <v>9299530.726416482</v>
      </c>
      <c r="S41" s="67">
        <f t="shared" si="19"/>
        <v>9753779.525847796</v>
      </c>
      <c r="T41" s="67">
        <f t="shared" si="19"/>
        <v>10087546.114412887</v>
      </c>
    </row>
    <row r="42" spans="1:20" s="183" customFormat="1" ht="17.25">
      <c r="A42" s="290"/>
      <c r="B42" s="184" t="s">
        <v>17</v>
      </c>
      <c r="C42" s="185" t="s">
        <v>18</v>
      </c>
      <c r="D42" s="186">
        <v>101.3</v>
      </c>
      <c r="E42" s="187">
        <f>E41/D41*100</f>
        <v>132.1122818253191</v>
      </c>
      <c r="F42" s="186">
        <v>99.4</v>
      </c>
      <c r="G42" s="67">
        <f>G41/E41*100</f>
        <v>58.74674630105346</v>
      </c>
      <c r="H42" s="68">
        <f>H41/G41*100</f>
        <v>101.19661055446818</v>
      </c>
      <c r="I42" s="69">
        <f>I41/H41*100</f>
        <v>101.60532084353736</v>
      </c>
      <c r="J42" s="67">
        <f>J41/H41*100</f>
        <v>102.73746511020325</v>
      </c>
      <c r="K42" s="70">
        <f aca="true" t="shared" si="20" ref="K42:T42">K41/H41*100</f>
        <v>103.44832600271981</v>
      </c>
      <c r="L42" s="69">
        <f t="shared" si="20"/>
        <v>101.92114599107927</v>
      </c>
      <c r="M42" s="67">
        <f t="shared" si="20"/>
        <v>103.0969056172845</v>
      </c>
      <c r="N42" s="70">
        <f t="shared" si="20"/>
        <v>103.86945952767843</v>
      </c>
      <c r="O42" s="69">
        <f t="shared" si="20"/>
        <v>102.23651294628478</v>
      </c>
      <c r="P42" s="67">
        <f t="shared" si="20"/>
        <v>103.52458953847388</v>
      </c>
      <c r="Q42" s="68">
        <f t="shared" si="20"/>
        <v>104.50785443586481</v>
      </c>
      <c r="R42" s="69">
        <f t="shared" si="20"/>
        <v>102.7888660553739</v>
      </c>
      <c r="S42" s="67">
        <f t="shared" si="20"/>
        <v>104.09425475993612</v>
      </c>
      <c r="T42" s="70">
        <f t="shared" si="20"/>
        <v>105.1228391107738</v>
      </c>
    </row>
    <row r="43" spans="1:20" s="131" customFormat="1" ht="17.25">
      <c r="A43" s="289"/>
      <c r="B43" s="63" t="s">
        <v>19</v>
      </c>
      <c r="C43" s="133" t="s">
        <v>16</v>
      </c>
      <c r="D43" s="134">
        <f>D47+D50+D53+D56</f>
        <v>10880158</v>
      </c>
      <c r="E43" s="135">
        <f>E47+E50+E53+E56+E118</f>
        <v>14374025</v>
      </c>
      <c r="F43" s="134">
        <v>14871483</v>
      </c>
      <c r="G43" s="67">
        <f>G47+G50+G56</f>
        <v>8444272</v>
      </c>
      <c r="H43" s="67">
        <f aca="true" t="shared" si="21" ref="H43:T43">H47+H50+H56</f>
        <v>8972582.9025</v>
      </c>
      <c r="I43" s="67">
        <f t="shared" si="21"/>
        <v>9618035.836569563</v>
      </c>
      <c r="J43" s="67">
        <f t="shared" si="21"/>
        <v>9679114.440387</v>
      </c>
      <c r="K43" s="67">
        <f t="shared" si="21"/>
        <v>9727522.17881094</v>
      </c>
      <c r="L43" s="67">
        <f t="shared" si="21"/>
        <v>10322361.400826994</v>
      </c>
      <c r="M43" s="67">
        <f t="shared" si="21"/>
        <v>10497768.588112867</v>
      </c>
      <c r="N43" s="67">
        <f t="shared" si="21"/>
        <v>10609120.948194267</v>
      </c>
      <c r="O43" s="67">
        <f t="shared" si="21"/>
        <v>11133649.57916433</v>
      </c>
      <c r="P43" s="67">
        <f t="shared" si="21"/>
        <v>11443763.74914445</v>
      </c>
      <c r="Q43" s="67">
        <f t="shared" si="21"/>
        <v>11652820.276014354</v>
      </c>
      <c r="R43" s="67">
        <f t="shared" si="21"/>
        <v>12096468.825723032</v>
      </c>
      <c r="S43" s="67">
        <f t="shared" si="21"/>
        <v>12579389.424264582</v>
      </c>
      <c r="T43" s="67">
        <f t="shared" si="21"/>
        <v>12911263.388195798</v>
      </c>
    </row>
    <row r="44" spans="1:20" s="79" customFormat="1" ht="17.25">
      <c r="A44" s="290"/>
      <c r="B44" s="188" t="s">
        <v>23</v>
      </c>
      <c r="C44" s="283"/>
      <c r="D44" s="189"/>
      <c r="E44" s="190"/>
      <c r="F44" s="189"/>
      <c r="G44" s="91"/>
      <c r="H44" s="89"/>
      <c r="I44" s="90"/>
      <c r="J44" s="91"/>
      <c r="K44" s="92"/>
      <c r="L44" s="90"/>
      <c r="M44" s="91"/>
      <c r="N44" s="92"/>
      <c r="O44" s="90"/>
      <c r="P44" s="91"/>
      <c r="Q44" s="89"/>
      <c r="R44" s="90"/>
      <c r="S44" s="91"/>
      <c r="T44" s="92"/>
    </row>
    <row r="45" spans="1:20" s="71" customFormat="1" ht="47.25">
      <c r="A45" s="313"/>
      <c r="B45" s="63" t="s">
        <v>74</v>
      </c>
      <c r="C45" s="64" t="s">
        <v>16</v>
      </c>
      <c r="D45" s="65">
        <v>4752060</v>
      </c>
      <c r="E45" s="66">
        <v>4508946</v>
      </c>
      <c r="F45" s="65">
        <v>4644214</v>
      </c>
      <c r="G45" s="67">
        <v>1943590</v>
      </c>
      <c r="H45" s="68">
        <v>1970000</v>
      </c>
      <c r="I45" s="69">
        <f>H45*I46/100</f>
        <v>1999550</v>
      </c>
      <c r="J45" s="67">
        <f>H45*J46/100</f>
        <v>2001520</v>
      </c>
      <c r="K45" s="70">
        <f aca="true" t="shared" si="22" ref="K45:T45">H45*K46/100</f>
        <v>2003490</v>
      </c>
      <c r="L45" s="69">
        <f t="shared" si="22"/>
        <v>2037541.45</v>
      </c>
      <c r="M45" s="67">
        <f t="shared" si="22"/>
        <v>2041550.4</v>
      </c>
      <c r="N45" s="70">
        <f t="shared" si="22"/>
        <v>2045563.29</v>
      </c>
      <c r="O45" s="69">
        <f t="shared" si="22"/>
        <v>2084404.9033499998</v>
      </c>
      <c r="P45" s="67">
        <f t="shared" si="22"/>
        <v>2092589.16</v>
      </c>
      <c r="Q45" s="68">
        <f t="shared" si="22"/>
        <v>2102839.06212</v>
      </c>
      <c r="R45" s="69">
        <f t="shared" si="22"/>
        <v>2146937.0504504996</v>
      </c>
      <c r="S45" s="67">
        <f t="shared" si="22"/>
        <v>2159552.0131200003</v>
      </c>
      <c r="T45" s="70">
        <f t="shared" si="22"/>
        <v>2176438.4292942</v>
      </c>
    </row>
    <row r="46" spans="1:20" s="79" customFormat="1" ht="17.25">
      <c r="A46" s="313"/>
      <c r="B46" s="72" t="s">
        <v>17</v>
      </c>
      <c r="C46" s="283" t="s">
        <v>18</v>
      </c>
      <c r="D46" s="73">
        <v>84.52458367899277</v>
      </c>
      <c r="E46" s="74">
        <v>94.6</v>
      </c>
      <c r="F46" s="73">
        <v>103</v>
      </c>
      <c r="G46" s="67">
        <v>52.7</v>
      </c>
      <c r="H46" s="89">
        <v>101.4</v>
      </c>
      <c r="I46" s="90">
        <v>101.5</v>
      </c>
      <c r="J46" s="91">
        <v>101.6</v>
      </c>
      <c r="K46" s="92">
        <v>101.7</v>
      </c>
      <c r="L46" s="90">
        <v>101.9</v>
      </c>
      <c r="M46" s="91">
        <v>102</v>
      </c>
      <c r="N46" s="92">
        <v>102.1</v>
      </c>
      <c r="O46" s="90">
        <v>102.3</v>
      </c>
      <c r="P46" s="91">
        <v>102.5</v>
      </c>
      <c r="Q46" s="89">
        <v>102.8</v>
      </c>
      <c r="R46" s="90">
        <v>103</v>
      </c>
      <c r="S46" s="91">
        <v>103.2</v>
      </c>
      <c r="T46" s="92">
        <v>103.5</v>
      </c>
    </row>
    <row r="47" spans="1:20" s="71" customFormat="1" ht="17.25">
      <c r="A47" s="313"/>
      <c r="B47" s="76" t="s">
        <v>19</v>
      </c>
      <c r="C47" s="64" t="s">
        <v>16</v>
      </c>
      <c r="D47" s="65">
        <v>4752060</v>
      </c>
      <c r="E47" s="66">
        <v>4508946</v>
      </c>
      <c r="F47" s="65">
        <v>4834627</v>
      </c>
      <c r="G47" s="67">
        <v>1943590</v>
      </c>
      <c r="H47" s="68">
        <v>2068500</v>
      </c>
      <c r="I47" s="69">
        <f>H47*I46*I57/10000</f>
        <v>2215001.5125</v>
      </c>
      <c r="J47" s="67">
        <f>H47*J46*J57/10000</f>
        <v>2206675.8</v>
      </c>
      <c r="K47" s="70">
        <f aca="true" t="shared" si="23" ref="K47:T47">H47*K46*K57/10000</f>
        <v>2204640.396</v>
      </c>
      <c r="L47" s="69">
        <f t="shared" si="23"/>
        <v>2376712.1279230877</v>
      </c>
      <c r="M47" s="67">
        <f t="shared" si="23"/>
        <v>2367851.400432</v>
      </c>
      <c r="N47" s="70">
        <f t="shared" si="23"/>
        <v>2363484.7365318</v>
      </c>
      <c r="O47" s="69">
        <f t="shared" si="23"/>
        <v>2565102.214742911</v>
      </c>
      <c r="P47" s="67">
        <f t="shared" si="23"/>
        <v>2555681.212771268</v>
      </c>
      <c r="Q47" s="68">
        <f t="shared" si="23"/>
        <v>2553575.0869215797</v>
      </c>
      <c r="R47" s="69">
        <f t="shared" si="23"/>
        <v>2792652.4322127546</v>
      </c>
      <c r="S47" s="67">
        <f t="shared" si="23"/>
        <v>2785160.9402284254</v>
      </c>
      <c r="T47" s="70">
        <f t="shared" si="23"/>
        <v>2785669.5265718824</v>
      </c>
    </row>
    <row r="48" spans="1:20" s="71" customFormat="1" ht="55.5" customHeight="1">
      <c r="A48" s="313"/>
      <c r="B48" s="63" t="s">
        <v>75</v>
      </c>
      <c r="C48" s="64" t="s">
        <v>16</v>
      </c>
      <c r="D48" s="65">
        <v>4125952</v>
      </c>
      <c r="E48" s="66">
        <v>5208334</v>
      </c>
      <c r="F48" s="65">
        <v>5052084</v>
      </c>
      <c r="G48" s="67">
        <v>4547921</v>
      </c>
      <c r="H48" s="68">
        <f>G48*H49/100</f>
        <v>4775317.05</v>
      </c>
      <c r="I48" s="69">
        <f>H48*I49/100</f>
        <v>4846946.80575</v>
      </c>
      <c r="J48" s="67">
        <f>H48*J49/100</f>
        <v>4851722.1228</v>
      </c>
      <c r="K48" s="70">
        <f>H48*K49/100</f>
        <v>4856497.43985</v>
      </c>
      <c r="L48" s="69">
        <f>I48*L49/100</f>
        <v>4939038.795059251</v>
      </c>
      <c r="M48" s="67">
        <f>J48*M49/100</f>
        <v>4948756.5652560005</v>
      </c>
      <c r="N48" s="70">
        <f>K48*N49/100</f>
        <v>4958483.8860868495</v>
      </c>
      <c r="O48" s="69">
        <f aca="true" t="shared" si="24" ref="O48:T48">L48*O49/100</f>
        <v>5052636.687345613</v>
      </c>
      <c r="P48" s="67">
        <f t="shared" si="24"/>
        <v>5072475.479387401</v>
      </c>
      <c r="Q48" s="68">
        <f t="shared" si="24"/>
        <v>5097321.434897281</v>
      </c>
      <c r="R48" s="69">
        <f t="shared" si="24"/>
        <v>5204215.787965981</v>
      </c>
      <c r="S48" s="67">
        <f t="shared" si="24"/>
        <v>5234794.694727797</v>
      </c>
      <c r="T48" s="70">
        <f t="shared" si="24"/>
        <v>5275727.685118686</v>
      </c>
    </row>
    <row r="49" spans="1:20" s="79" customFormat="1" ht="17.25">
      <c r="A49" s="313"/>
      <c r="B49" s="72" t="s">
        <v>17</v>
      </c>
      <c r="C49" s="283" t="s">
        <v>18</v>
      </c>
      <c r="D49" s="73">
        <v>119.54928872271428</v>
      </c>
      <c r="E49" s="74">
        <v>126.2</v>
      </c>
      <c r="F49" s="73">
        <v>97</v>
      </c>
      <c r="G49" s="67">
        <v>109.9</v>
      </c>
      <c r="H49" s="89">
        <v>105</v>
      </c>
      <c r="I49" s="90">
        <v>101.5</v>
      </c>
      <c r="J49" s="91">
        <v>101.6</v>
      </c>
      <c r="K49" s="92">
        <v>101.7</v>
      </c>
      <c r="L49" s="90">
        <v>101.9</v>
      </c>
      <c r="M49" s="91">
        <v>102</v>
      </c>
      <c r="N49" s="92">
        <v>102.1</v>
      </c>
      <c r="O49" s="90">
        <v>102.3</v>
      </c>
      <c r="P49" s="91">
        <v>102.5</v>
      </c>
      <c r="Q49" s="89">
        <v>102.8</v>
      </c>
      <c r="R49" s="90">
        <v>103</v>
      </c>
      <c r="S49" s="91">
        <v>103.2</v>
      </c>
      <c r="T49" s="92">
        <v>103.5</v>
      </c>
    </row>
    <row r="50" spans="1:20" s="71" customFormat="1" ht="17.25">
      <c r="A50" s="313"/>
      <c r="B50" s="76" t="s">
        <v>19</v>
      </c>
      <c r="C50" s="64" t="s">
        <v>16</v>
      </c>
      <c r="D50" s="65">
        <v>4125952</v>
      </c>
      <c r="E50" s="66">
        <v>5208334</v>
      </c>
      <c r="F50" s="65">
        <v>5259219</v>
      </c>
      <c r="G50" s="67">
        <v>4547921</v>
      </c>
      <c r="H50" s="68">
        <f>G50*H49*H57/10000</f>
        <v>5014082.9025</v>
      </c>
      <c r="I50" s="69">
        <f>H50*I49*I57/10000</f>
        <v>5369205.324069562</v>
      </c>
      <c r="J50" s="67">
        <f>H50*J49*J57/10000</f>
        <v>5349023.640387</v>
      </c>
      <c r="K50" s="70">
        <f aca="true" t="shared" si="25" ref="K50:T50">H50*K49*K57/10000</f>
        <v>5344089.7828109395</v>
      </c>
      <c r="L50" s="69">
        <f t="shared" si="25"/>
        <v>5761194.897163908</v>
      </c>
      <c r="M50" s="67">
        <f t="shared" si="25"/>
        <v>5739716.327080866</v>
      </c>
      <c r="N50" s="70">
        <f t="shared" si="25"/>
        <v>5729131.451662468</v>
      </c>
      <c r="O50" s="69">
        <f t="shared" si="25"/>
        <v>6217856.0106876055</v>
      </c>
      <c r="P50" s="67">
        <f t="shared" si="25"/>
        <v>6195019.3247265555</v>
      </c>
      <c r="Q50" s="68">
        <f t="shared" si="25"/>
        <v>6189914.0360567765</v>
      </c>
      <c r="R50" s="69">
        <f t="shared" si="25"/>
        <v>6769442.017395704</v>
      </c>
      <c r="S50" s="67">
        <f t="shared" si="25"/>
        <v>6751282.499932403</v>
      </c>
      <c r="T50" s="70">
        <f t="shared" si="25"/>
        <v>6752515.322793977</v>
      </c>
    </row>
    <row r="51" spans="1:20" s="71" customFormat="1" ht="0.75" customHeight="1">
      <c r="A51" s="313"/>
      <c r="B51" s="191" t="s">
        <v>76</v>
      </c>
      <c r="C51" s="64" t="s">
        <v>16</v>
      </c>
      <c r="D51" s="65">
        <v>581477</v>
      </c>
      <c r="E51" s="66">
        <v>693001</v>
      </c>
      <c r="F51" s="65">
        <v>554401</v>
      </c>
      <c r="G51" s="67">
        <v>355846</v>
      </c>
      <c r="H51" s="68">
        <v>302505</v>
      </c>
      <c r="I51" s="69">
        <f>H51*I52/100</f>
        <v>0</v>
      </c>
      <c r="J51" s="67">
        <f>H51*J52/100</f>
        <v>0</v>
      </c>
      <c r="K51" s="70">
        <f aca="true" t="shared" si="26" ref="K51:T51">H51*K52/100</f>
        <v>0</v>
      </c>
      <c r="L51" s="69">
        <f t="shared" si="26"/>
        <v>0</v>
      </c>
      <c r="M51" s="67">
        <f t="shared" si="26"/>
        <v>0</v>
      </c>
      <c r="N51" s="70">
        <f t="shared" si="26"/>
        <v>0</v>
      </c>
      <c r="O51" s="69">
        <f t="shared" si="26"/>
        <v>0</v>
      </c>
      <c r="P51" s="67">
        <f t="shared" si="26"/>
        <v>0</v>
      </c>
      <c r="Q51" s="68">
        <f t="shared" si="26"/>
        <v>0</v>
      </c>
      <c r="R51" s="69">
        <f t="shared" si="26"/>
        <v>0</v>
      </c>
      <c r="S51" s="67">
        <f t="shared" si="26"/>
        <v>0</v>
      </c>
      <c r="T51" s="70">
        <f t="shared" si="26"/>
        <v>0</v>
      </c>
    </row>
    <row r="52" spans="1:20" s="75" customFormat="1" ht="33" customHeight="1" hidden="1">
      <c r="A52" s="313"/>
      <c r="B52" s="192" t="s">
        <v>17</v>
      </c>
      <c r="C52" s="283" t="s">
        <v>18</v>
      </c>
      <c r="D52" s="73">
        <v>117.4</v>
      </c>
      <c r="E52" s="74">
        <v>117</v>
      </c>
      <c r="F52" s="73">
        <v>80</v>
      </c>
      <c r="G52" s="67">
        <v>69</v>
      </c>
      <c r="H52" s="68">
        <v>85</v>
      </c>
      <c r="I52" s="69"/>
      <c r="J52" s="67"/>
      <c r="K52" s="70"/>
      <c r="L52" s="69"/>
      <c r="M52" s="67"/>
      <c r="N52" s="70"/>
      <c r="O52" s="69"/>
      <c r="P52" s="67"/>
      <c r="Q52" s="68"/>
      <c r="R52" s="69"/>
      <c r="S52" s="67"/>
      <c r="T52" s="70"/>
    </row>
    <row r="53" spans="1:20" s="71" customFormat="1" ht="30" customHeight="1" hidden="1">
      <c r="A53" s="313"/>
      <c r="B53" s="193" t="s">
        <v>19</v>
      </c>
      <c r="C53" s="64" t="s">
        <v>16</v>
      </c>
      <c r="D53" s="65">
        <f>D51</f>
        <v>581477</v>
      </c>
      <c r="E53" s="66">
        <v>693001</v>
      </c>
      <c r="F53" s="65">
        <v>577131</v>
      </c>
      <c r="G53" s="67">
        <v>355846</v>
      </c>
      <c r="H53" s="68">
        <v>316420</v>
      </c>
      <c r="I53" s="69">
        <f>H53*I52*I57/10000</f>
        <v>0</v>
      </c>
      <c r="J53" s="67">
        <f>H53*J52*J57/10000</f>
        <v>0</v>
      </c>
      <c r="K53" s="70">
        <f aca="true" t="shared" si="27" ref="K53:T53">H53*K52*K57/10000</f>
        <v>0</v>
      </c>
      <c r="L53" s="69">
        <f t="shared" si="27"/>
        <v>0</v>
      </c>
      <c r="M53" s="67">
        <f t="shared" si="27"/>
        <v>0</v>
      </c>
      <c r="N53" s="70">
        <f t="shared" si="27"/>
        <v>0</v>
      </c>
      <c r="O53" s="69">
        <f t="shared" si="27"/>
        <v>0</v>
      </c>
      <c r="P53" s="67">
        <f t="shared" si="27"/>
        <v>0</v>
      </c>
      <c r="Q53" s="68">
        <f t="shared" si="27"/>
        <v>0</v>
      </c>
      <c r="R53" s="69">
        <f t="shared" si="27"/>
        <v>0</v>
      </c>
      <c r="S53" s="67">
        <f t="shared" si="27"/>
        <v>0</v>
      </c>
      <c r="T53" s="70">
        <f t="shared" si="27"/>
        <v>0</v>
      </c>
    </row>
    <row r="54" spans="1:20" s="71" customFormat="1" ht="31.5">
      <c r="A54" s="313"/>
      <c r="B54" s="63" t="s">
        <v>77</v>
      </c>
      <c r="C54" s="64" t="s">
        <v>16</v>
      </c>
      <c r="D54" s="65">
        <v>1420669</v>
      </c>
      <c r="E54" s="66">
        <v>1584283</v>
      </c>
      <c r="F54" s="65">
        <v>1631811</v>
      </c>
      <c r="G54" s="67">
        <v>1952761</v>
      </c>
      <c r="H54" s="68">
        <v>1800000</v>
      </c>
      <c r="I54" s="69">
        <f>H54*I55/100</f>
        <v>1836000</v>
      </c>
      <c r="J54" s="67">
        <f>H54*J55/100</f>
        <v>1926000</v>
      </c>
      <c r="K54" s="70">
        <f>H54*K55/100</f>
        <v>1980000</v>
      </c>
      <c r="L54" s="69">
        <f>I54*L55/100</f>
        <v>1872720</v>
      </c>
      <c r="M54" s="67">
        <f>J54*M55/100</f>
        <v>2060820</v>
      </c>
      <c r="N54" s="70">
        <f>K54*N55/100</f>
        <v>2178000</v>
      </c>
      <c r="O54" s="69">
        <f aca="true" t="shared" si="28" ref="O54:T54">L54*O55/100</f>
        <v>1910174.4</v>
      </c>
      <c r="P54" s="67">
        <f t="shared" si="28"/>
        <v>2205077.4</v>
      </c>
      <c r="Q54" s="68">
        <f t="shared" si="28"/>
        <v>2395800</v>
      </c>
      <c r="R54" s="69">
        <f t="shared" si="28"/>
        <v>1948377.8879999998</v>
      </c>
      <c r="S54" s="67">
        <f t="shared" si="28"/>
        <v>2359432.818</v>
      </c>
      <c r="T54" s="70">
        <f t="shared" si="28"/>
        <v>2635380</v>
      </c>
    </row>
    <row r="55" spans="1:20" s="79" customFormat="1" ht="17.25">
      <c r="A55" s="313"/>
      <c r="B55" s="72" t="s">
        <v>17</v>
      </c>
      <c r="C55" s="283" t="s">
        <v>18</v>
      </c>
      <c r="D55" s="73">
        <v>121.8</v>
      </c>
      <c r="E55" s="74">
        <v>109</v>
      </c>
      <c r="F55" s="73">
        <v>103</v>
      </c>
      <c r="G55" s="67">
        <v>115</v>
      </c>
      <c r="H55" s="67">
        <f>H54/G54%</f>
        <v>92.17717887647285</v>
      </c>
      <c r="I55" s="69">
        <v>102</v>
      </c>
      <c r="J55" s="67">
        <v>107</v>
      </c>
      <c r="K55" s="70">
        <v>110</v>
      </c>
      <c r="L55" s="69">
        <v>102</v>
      </c>
      <c r="M55" s="67">
        <v>107</v>
      </c>
      <c r="N55" s="70">
        <v>110</v>
      </c>
      <c r="O55" s="69">
        <v>102</v>
      </c>
      <c r="P55" s="67">
        <v>107</v>
      </c>
      <c r="Q55" s="68">
        <v>110</v>
      </c>
      <c r="R55" s="69">
        <v>102</v>
      </c>
      <c r="S55" s="67">
        <v>107</v>
      </c>
      <c r="T55" s="70">
        <v>110</v>
      </c>
    </row>
    <row r="56" spans="1:20" s="71" customFormat="1" ht="17.25">
      <c r="A56" s="313"/>
      <c r="B56" s="76" t="s">
        <v>19</v>
      </c>
      <c r="C56" s="64" t="s">
        <v>16</v>
      </c>
      <c r="D56" s="65">
        <v>1420669</v>
      </c>
      <c r="E56" s="66">
        <v>1584283</v>
      </c>
      <c r="F56" s="65">
        <v>1698716</v>
      </c>
      <c r="G56" s="67">
        <f>G54</f>
        <v>1952761</v>
      </c>
      <c r="H56" s="68">
        <f>G56*H55*H57/10000</f>
        <v>1890000</v>
      </c>
      <c r="I56" s="69">
        <f>H56*I55*I57/10000</f>
        <v>2033829</v>
      </c>
      <c r="J56" s="67">
        <f>H56*J55*J57/10000</f>
        <v>2123415</v>
      </c>
      <c r="K56" s="70">
        <f aca="true" t="shared" si="29" ref="K56:T56">H56*K55*K57/10000</f>
        <v>2178792</v>
      </c>
      <c r="L56" s="69">
        <f t="shared" si="29"/>
        <v>2184454.3757399996</v>
      </c>
      <c r="M56" s="67">
        <f t="shared" si="29"/>
        <v>2390200.8606</v>
      </c>
      <c r="N56" s="70">
        <f t="shared" si="29"/>
        <v>2516504.76</v>
      </c>
      <c r="O56" s="69">
        <f t="shared" si="29"/>
        <v>2350691.3537338134</v>
      </c>
      <c r="P56" s="67">
        <f t="shared" si="29"/>
        <v>2693063.2116466253</v>
      </c>
      <c r="Q56" s="68">
        <f t="shared" si="29"/>
        <v>2909331.1530359993</v>
      </c>
      <c r="R56" s="69">
        <f t="shared" si="29"/>
        <v>2534374.376114574</v>
      </c>
      <c r="S56" s="67">
        <f t="shared" si="29"/>
        <v>3042945.9841037546</v>
      </c>
      <c r="T56" s="70">
        <f t="shared" si="29"/>
        <v>3373078.5388299376</v>
      </c>
    </row>
    <row r="57" spans="1:20" s="79" customFormat="1" ht="16.5" customHeight="1">
      <c r="A57" s="290"/>
      <c r="B57" s="194" t="s">
        <v>49</v>
      </c>
      <c r="C57" s="195"/>
      <c r="D57" s="196"/>
      <c r="E57" s="195">
        <v>104.5</v>
      </c>
      <c r="F57" s="196">
        <v>104.1</v>
      </c>
      <c r="G57" s="197">
        <v>105.2</v>
      </c>
      <c r="H57" s="198">
        <v>105</v>
      </c>
      <c r="I57" s="199">
        <v>105.5</v>
      </c>
      <c r="J57" s="197">
        <v>105</v>
      </c>
      <c r="K57" s="200">
        <v>104.8</v>
      </c>
      <c r="L57" s="199">
        <v>105.3</v>
      </c>
      <c r="M57" s="197">
        <v>105.2</v>
      </c>
      <c r="N57" s="200">
        <v>105</v>
      </c>
      <c r="O57" s="199">
        <v>105.5</v>
      </c>
      <c r="P57" s="197">
        <v>105.3</v>
      </c>
      <c r="Q57" s="198">
        <v>105.1</v>
      </c>
      <c r="R57" s="199">
        <v>105.7</v>
      </c>
      <c r="S57" s="197">
        <v>105.6</v>
      </c>
      <c r="T57" s="200">
        <v>105.4</v>
      </c>
    </row>
    <row r="58" spans="1:20" s="131" customFormat="1" ht="47.25">
      <c r="A58" s="289"/>
      <c r="B58" s="63" t="s">
        <v>78</v>
      </c>
      <c r="C58" s="133" t="s">
        <v>16</v>
      </c>
      <c r="D58" s="134">
        <f>D62+D65</f>
        <v>3381889</v>
      </c>
      <c r="E58" s="135">
        <f aca="true" t="shared" si="30" ref="E58:T58">E62+E65</f>
        <v>3287358</v>
      </c>
      <c r="F58" s="134">
        <v>2894992</v>
      </c>
      <c r="G58" s="141">
        <f>G62+G65</f>
        <v>3414601</v>
      </c>
      <c r="H58" s="142">
        <f>H62+H65</f>
        <v>3431238.795</v>
      </c>
      <c r="I58" s="143">
        <f t="shared" si="30"/>
        <v>3448830.1989749996</v>
      </c>
      <c r="J58" s="141">
        <f t="shared" si="30"/>
        <v>3456389.012565</v>
      </c>
      <c r="K58" s="182">
        <f t="shared" si="30"/>
        <v>3463948.696575</v>
      </c>
      <c r="L58" s="143">
        <f t="shared" si="30"/>
        <v>3467393.036269875</v>
      </c>
      <c r="M58" s="141">
        <f t="shared" si="30"/>
        <v>3482626.1848871554</v>
      </c>
      <c r="N58" s="182">
        <f t="shared" si="30"/>
        <v>3497903.5128871957</v>
      </c>
      <c r="O58" s="143">
        <f t="shared" si="30"/>
        <v>3520748.991839923</v>
      </c>
      <c r="P58" s="141">
        <f t="shared" si="30"/>
        <v>3543934.1057198634</v>
      </c>
      <c r="Q58" s="142">
        <f t="shared" si="30"/>
        <v>3567254.1287967935</v>
      </c>
      <c r="R58" s="143">
        <f t="shared" si="30"/>
        <v>3575869.2464288217</v>
      </c>
      <c r="S58" s="141">
        <f t="shared" si="30"/>
        <v>3607319.4386331</v>
      </c>
      <c r="T58" s="182">
        <f t="shared" si="30"/>
        <v>3639045.9519710974</v>
      </c>
    </row>
    <row r="59" spans="1:20" s="183" customFormat="1" ht="17.25">
      <c r="A59" s="290"/>
      <c r="B59" s="184" t="s">
        <v>17</v>
      </c>
      <c r="C59" s="185" t="s">
        <v>18</v>
      </c>
      <c r="D59" s="186">
        <v>120.1</v>
      </c>
      <c r="E59" s="187">
        <f>E58/D58*100</f>
        <v>97.20478702878775</v>
      </c>
      <c r="F59" s="186">
        <v>88.1</v>
      </c>
      <c r="G59" s="141">
        <f>E58/F58*100</f>
        <v>113.55326715928749</v>
      </c>
      <c r="H59" s="142">
        <f>H58/G58*100</f>
        <v>100.48725444056275</v>
      </c>
      <c r="I59" s="143">
        <f>I58/H58*100</f>
        <v>100.51268375726674</v>
      </c>
      <c r="J59" s="141">
        <f>J58/H58*100</f>
        <v>100.73297776889352</v>
      </c>
      <c r="K59" s="182">
        <f>K58/H58*100</f>
        <v>100.95329714803485</v>
      </c>
      <c r="L59" s="143">
        <f>L58/I58*100</f>
        <v>100.53823575600771</v>
      </c>
      <c r="M59" s="141">
        <f>M58/J58*100</f>
        <v>100.75909199533895</v>
      </c>
      <c r="N59" s="182">
        <f>N58/K58*100</f>
        <v>100.98023438816426</v>
      </c>
      <c r="O59" s="143">
        <f aca="true" t="shared" si="31" ref="O59:T59">O58/L58*100</f>
        <v>101.5387916804334</v>
      </c>
      <c r="P59" s="141">
        <f t="shared" si="31"/>
        <v>101.76039338068361</v>
      </c>
      <c r="Q59" s="142">
        <f t="shared" si="31"/>
        <v>101.98263375916723</v>
      </c>
      <c r="R59" s="143">
        <f t="shared" si="31"/>
        <v>101.56558319598051</v>
      </c>
      <c r="S59" s="141">
        <f t="shared" si="31"/>
        <v>101.7885584500833</v>
      </c>
      <c r="T59" s="182">
        <f t="shared" si="31"/>
        <v>102.0125233746248</v>
      </c>
    </row>
    <row r="60" spans="1:20" s="131" customFormat="1" ht="17.25">
      <c r="A60" s="289"/>
      <c r="B60" s="63" t="s">
        <v>19</v>
      </c>
      <c r="C60" s="133" t="s">
        <v>16</v>
      </c>
      <c r="D60" s="134">
        <f>D64+D67</f>
        <v>3381889</v>
      </c>
      <c r="E60" s="135">
        <f aca="true" t="shared" si="32" ref="E60:T60">E64+E67</f>
        <v>3287358</v>
      </c>
      <c r="F60" s="134">
        <v>3002106</v>
      </c>
      <c r="G60" s="141">
        <f>G64+G67</f>
        <v>3414601</v>
      </c>
      <c r="H60" s="142">
        <f>H64+H67</f>
        <v>3613094.225135</v>
      </c>
      <c r="I60" s="143">
        <f t="shared" si="32"/>
        <v>3831356.9596800124</v>
      </c>
      <c r="J60" s="141">
        <f t="shared" si="32"/>
        <v>3825195.847096203</v>
      </c>
      <c r="K60" s="182">
        <f t="shared" si="32"/>
        <v>3826267.094202065</v>
      </c>
      <c r="L60" s="143">
        <f t="shared" si="32"/>
        <v>4063837.5171663067</v>
      </c>
      <c r="M60" s="141">
        <f t="shared" si="32"/>
        <v>4058506.9247959405</v>
      </c>
      <c r="N60" s="182">
        <f t="shared" si="32"/>
        <v>4064689.693247286</v>
      </c>
      <c r="O60" s="143">
        <f t="shared" si="32"/>
        <v>4353321.939885226</v>
      </c>
      <c r="P60" s="141">
        <f t="shared" si="32"/>
        <v>4352970.046902734</v>
      </c>
      <c r="Q60" s="142">
        <f t="shared" si="32"/>
        <v>4364977.307797983</v>
      </c>
      <c r="R60" s="143">
        <f t="shared" si="32"/>
        <v>4673500.987945717</v>
      </c>
      <c r="S60" s="141">
        <f t="shared" si="32"/>
        <v>4678951.676526302</v>
      </c>
      <c r="T60" s="182">
        <f t="shared" si="32"/>
        <v>4697728.776290957</v>
      </c>
    </row>
    <row r="61" spans="1:20" s="79" customFormat="1" ht="17.25">
      <c r="A61" s="290"/>
      <c r="B61" s="188" t="s">
        <v>23</v>
      </c>
      <c r="C61" s="283"/>
      <c r="D61" s="189"/>
      <c r="E61" s="190"/>
      <c r="F61" s="189"/>
      <c r="G61" s="67"/>
      <c r="H61" s="68"/>
      <c r="I61" s="69"/>
      <c r="J61" s="67"/>
      <c r="K61" s="70"/>
      <c r="L61" s="69"/>
      <c r="M61" s="67"/>
      <c r="N61" s="70"/>
      <c r="O61" s="69"/>
      <c r="P61" s="67"/>
      <c r="Q61" s="68"/>
      <c r="R61" s="69"/>
      <c r="S61" s="67"/>
      <c r="T61" s="70"/>
    </row>
    <row r="62" spans="1:20" s="71" customFormat="1" ht="47.25">
      <c r="A62" s="313"/>
      <c r="B62" s="63" t="s">
        <v>79</v>
      </c>
      <c r="C62" s="64" t="s">
        <v>16</v>
      </c>
      <c r="D62" s="65">
        <v>3283758</v>
      </c>
      <c r="E62" s="66">
        <v>3181534</v>
      </c>
      <c r="F62" s="65">
        <v>2799750</v>
      </c>
      <c r="G62" s="67">
        <v>3327559</v>
      </c>
      <c r="H62" s="68">
        <f>G62*H63/100</f>
        <v>3344196.795</v>
      </c>
      <c r="I62" s="69">
        <f>H62*I63/100</f>
        <v>3360917.7789749997</v>
      </c>
      <c r="J62" s="67">
        <f>H62*J63/100</f>
        <v>3367606.172565</v>
      </c>
      <c r="K62" s="70">
        <f aca="true" t="shared" si="33" ref="K62:T62">H62*K63/100</f>
        <v>3374294.566155</v>
      </c>
      <c r="L62" s="69">
        <f t="shared" si="33"/>
        <v>3377722.367869875</v>
      </c>
      <c r="M62" s="67">
        <f t="shared" si="33"/>
        <v>3391179.4157729554</v>
      </c>
      <c r="N62" s="70">
        <f t="shared" si="33"/>
        <v>3404663.2172503956</v>
      </c>
      <c r="O62" s="69">
        <f t="shared" si="33"/>
        <v>3428388.203387923</v>
      </c>
      <c r="P62" s="67">
        <f t="shared" si="33"/>
        <v>3448829.4658410954</v>
      </c>
      <c r="Q62" s="68">
        <f t="shared" si="33"/>
        <v>3469351.8183781533</v>
      </c>
      <c r="R62" s="69">
        <f t="shared" si="33"/>
        <v>3479814.0264387415</v>
      </c>
      <c r="S62" s="67">
        <f t="shared" si="33"/>
        <v>3507459.566760394</v>
      </c>
      <c r="T62" s="70">
        <f t="shared" si="33"/>
        <v>3535269.5029273387</v>
      </c>
    </row>
    <row r="63" spans="1:20" s="79" customFormat="1" ht="15" customHeight="1">
      <c r="A63" s="313"/>
      <c r="B63" s="72" t="s">
        <v>17</v>
      </c>
      <c r="C63" s="283" t="s">
        <v>18</v>
      </c>
      <c r="D63" s="73">
        <v>108.3</v>
      </c>
      <c r="E63" s="74">
        <v>96.9</v>
      </c>
      <c r="F63" s="73">
        <v>88</v>
      </c>
      <c r="G63" s="67">
        <v>101.54</v>
      </c>
      <c r="H63" s="68">
        <v>100.5</v>
      </c>
      <c r="I63" s="69">
        <v>100.5</v>
      </c>
      <c r="J63" s="67">
        <v>100.7</v>
      </c>
      <c r="K63" s="70">
        <v>100.9</v>
      </c>
      <c r="L63" s="69">
        <v>100.5</v>
      </c>
      <c r="M63" s="67">
        <v>100.7</v>
      </c>
      <c r="N63" s="70">
        <v>100.9</v>
      </c>
      <c r="O63" s="69">
        <v>101.5</v>
      </c>
      <c r="P63" s="67">
        <v>101.7</v>
      </c>
      <c r="Q63" s="68">
        <v>101.9</v>
      </c>
      <c r="R63" s="69">
        <v>101.5</v>
      </c>
      <c r="S63" s="67">
        <v>101.7</v>
      </c>
      <c r="T63" s="70">
        <v>101.9</v>
      </c>
    </row>
    <row r="64" spans="1:20" s="71" customFormat="1" ht="15" customHeight="1">
      <c r="A64" s="313"/>
      <c r="B64" s="76" t="s">
        <v>19</v>
      </c>
      <c r="C64" s="64" t="s">
        <v>16</v>
      </c>
      <c r="D64" s="65">
        <v>3283758</v>
      </c>
      <c r="E64" s="66">
        <v>3181534</v>
      </c>
      <c r="F64" s="65">
        <v>2903341</v>
      </c>
      <c r="G64" s="67">
        <v>3327559</v>
      </c>
      <c r="H64" s="68">
        <f>G64*H63*H68/10000</f>
        <v>3521439.225135</v>
      </c>
      <c r="I64" s="69">
        <f>H64*I63*I68/10000</f>
        <v>3733693.9744300125</v>
      </c>
      <c r="J64" s="67">
        <f>H64*J63*J68/10000</f>
        <v>3726939.853996203</v>
      </c>
      <c r="K64" s="70">
        <f aca="true" t="shared" si="34" ref="K64:T64">H64*K63*K68/10000</f>
        <v>3727235.6548911147</v>
      </c>
      <c r="L64" s="69">
        <f t="shared" si="34"/>
        <v>3958742.378738782</v>
      </c>
      <c r="M64" s="67">
        <f t="shared" si="34"/>
        <v>3951938.939921808</v>
      </c>
      <c r="N64" s="70">
        <f t="shared" si="34"/>
        <v>3956341.376125962</v>
      </c>
      <c r="O64" s="69">
        <f t="shared" si="34"/>
        <v>4239120.307712956</v>
      </c>
      <c r="P64" s="67">
        <f t="shared" si="34"/>
        <v>4236154.484603104</v>
      </c>
      <c r="Q64" s="68">
        <f t="shared" si="34"/>
        <v>4245181.990972791</v>
      </c>
      <c r="R64" s="69">
        <f t="shared" si="34"/>
        <v>4547961.417731384</v>
      </c>
      <c r="S64" s="67">
        <f t="shared" si="34"/>
        <v>4549426.581048473</v>
      </c>
      <c r="T64" s="70">
        <f t="shared" si="34"/>
        <v>4563761.673485344</v>
      </c>
    </row>
    <row r="65" spans="1:20" s="71" customFormat="1" ht="30.75" customHeight="1">
      <c r="A65" s="313"/>
      <c r="B65" s="63" t="s">
        <v>80</v>
      </c>
      <c r="C65" s="64" t="s">
        <v>16</v>
      </c>
      <c r="D65" s="65">
        <v>98131</v>
      </c>
      <c r="E65" s="66">
        <v>105824</v>
      </c>
      <c r="F65" s="65">
        <v>95242</v>
      </c>
      <c r="G65" s="67">
        <v>87042</v>
      </c>
      <c r="H65" s="67">
        <v>87042</v>
      </c>
      <c r="I65" s="69">
        <f>H65*I66/100</f>
        <v>87912.42</v>
      </c>
      <c r="J65" s="67">
        <f>H65*J66/100</f>
        <v>88782.84</v>
      </c>
      <c r="K65" s="70">
        <f>H65*K66/100</f>
        <v>89654.13042000002</v>
      </c>
      <c r="L65" s="69">
        <f>I65*L66/100</f>
        <v>89670.6684</v>
      </c>
      <c r="M65" s="67">
        <f>J65*M66/100</f>
        <v>91446.76911420001</v>
      </c>
      <c r="N65" s="70">
        <f>K65*N66/100</f>
        <v>93240.29563680003</v>
      </c>
      <c r="O65" s="69">
        <f aca="true" t="shared" si="35" ref="O65:T65">L65*O66/100</f>
        <v>92360.78845200001</v>
      </c>
      <c r="P65" s="67">
        <f t="shared" si="35"/>
        <v>95104.63987876801</v>
      </c>
      <c r="Q65" s="68">
        <f t="shared" si="35"/>
        <v>97902.31041864005</v>
      </c>
      <c r="R65" s="69">
        <f t="shared" si="35"/>
        <v>96055.21999008</v>
      </c>
      <c r="S65" s="67">
        <f t="shared" si="35"/>
        <v>99859.87187270641</v>
      </c>
      <c r="T65" s="70">
        <f t="shared" si="35"/>
        <v>103776.44904375846</v>
      </c>
    </row>
    <row r="66" spans="1:20" s="79" customFormat="1" ht="17.25">
      <c r="A66" s="313"/>
      <c r="B66" s="72" t="s">
        <v>17</v>
      </c>
      <c r="C66" s="283" t="s">
        <v>18</v>
      </c>
      <c r="D66" s="77">
        <v>86.8</v>
      </c>
      <c r="E66" s="78">
        <v>108</v>
      </c>
      <c r="F66" s="77">
        <v>90</v>
      </c>
      <c r="G66" s="67">
        <v>87</v>
      </c>
      <c r="H66" s="68">
        <v>100</v>
      </c>
      <c r="I66" s="69">
        <v>101</v>
      </c>
      <c r="J66" s="67">
        <v>102</v>
      </c>
      <c r="K66" s="70">
        <v>103.001</v>
      </c>
      <c r="L66" s="69">
        <v>102</v>
      </c>
      <c r="M66" s="67">
        <v>103.0005</v>
      </c>
      <c r="N66" s="70">
        <v>104</v>
      </c>
      <c r="O66" s="69">
        <v>103</v>
      </c>
      <c r="P66" s="67">
        <v>104</v>
      </c>
      <c r="Q66" s="68">
        <v>105</v>
      </c>
      <c r="R66" s="69">
        <v>104</v>
      </c>
      <c r="S66" s="67">
        <v>105</v>
      </c>
      <c r="T66" s="70">
        <v>106</v>
      </c>
    </row>
    <row r="67" spans="1:20" s="71" customFormat="1" ht="17.25">
      <c r="A67" s="313"/>
      <c r="B67" s="76" t="s">
        <v>19</v>
      </c>
      <c r="C67" s="64" t="s">
        <v>16</v>
      </c>
      <c r="D67" s="65">
        <v>98131</v>
      </c>
      <c r="E67" s="66">
        <v>105824</v>
      </c>
      <c r="F67" s="65">
        <v>98766</v>
      </c>
      <c r="G67" s="67">
        <v>87042</v>
      </c>
      <c r="H67" s="68">
        <v>91655</v>
      </c>
      <c r="I67" s="69">
        <f>H67*I68*I66/10000</f>
        <v>97662.98525</v>
      </c>
      <c r="J67" s="67">
        <f>H67*J66*J68/10000</f>
        <v>98255.9931</v>
      </c>
      <c r="K67" s="70">
        <f aca="true" t="shared" si="36" ref="K67:S67">H67*K66*K68/10000</f>
        <v>99031.43931095002</v>
      </c>
      <c r="L67" s="69">
        <f t="shared" si="36"/>
        <v>105095.138427525</v>
      </c>
      <c r="M67" s="67">
        <f t="shared" si="36"/>
        <v>106567.98487413269</v>
      </c>
      <c r="N67" s="70">
        <f t="shared" si="36"/>
        <v>108348.3171213242</v>
      </c>
      <c r="O67" s="69">
        <f t="shared" si="36"/>
        <v>114201.63217227004</v>
      </c>
      <c r="P67" s="67">
        <f t="shared" si="36"/>
        <v>116815.56229962928</v>
      </c>
      <c r="Q67" s="68">
        <f t="shared" si="36"/>
        <v>119795.31682519212</v>
      </c>
      <c r="R67" s="69">
        <f>O67*R66*R68/10000</f>
        <v>125539.57021433301</v>
      </c>
      <c r="S67" s="67">
        <f t="shared" si="36"/>
        <v>129525.09547782893</v>
      </c>
      <c r="T67" s="70">
        <f>Q67*T66*T68/10000</f>
        <v>133967.10280561235</v>
      </c>
    </row>
    <row r="68" spans="1:20" s="205" customFormat="1" ht="25.5" customHeight="1">
      <c r="A68" s="291"/>
      <c r="B68" s="201" t="s">
        <v>50</v>
      </c>
      <c r="C68" s="283"/>
      <c r="D68" s="172"/>
      <c r="E68" s="283">
        <v>102</v>
      </c>
      <c r="F68" s="172">
        <v>103.7</v>
      </c>
      <c r="G68" s="64">
        <v>106.2</v>
      </c>
      <c r="H68" s="202">
        <v>105.3</v>
      </c>
      <c r="I68" s="203">
        <v>105.5</v>
      </c>
      <c r="J68" s="64">
        <v>105.1</v>
      </c>
      <c r="K68" s="204">
        <v>104.9</v>
      </c>
      <c r="L68" s="203">
        <v>105.5</v>
      </c>
      <c r="M68" s="64">
        <v>105.3</v>
      </c>
      <c r="N68" s="204">
        <v>105.2</v>
      </c>
      <c r="O68" s="203">
        <v>105.5</v>
      </c>
      <c r="P68" s="64">
        <v>105.4</v>
      </c>
      <c r="Q68" s="202">
        <v>105.3</v>
      </c>
      <c r="R68" s="203">
        <v>105.7</v>
      </c>
      <c r="S68" s="64">
        <v>105.6</v>
      </c>
      <c r="T68" s="204">
        <v>105.5</v>
      </c>
    </row>
    <row r="69" spans="1:20" s="71" customFormat="1" ht="63">
      <c r="A69" s="289"/>
      <c r="B69" s="206" t="s">
        <v>81</v>
      </c>
      <c r="C69" s="64" t="s">
        <v>16</v>
      </c>
      <c r="D69" s="65">
        <f>D73+D76+D79</f>
        <v>489089</v>
      </c>
      <c r="E69" s="66">
        <f>E73+E76+E79</f>
        <v>575693</v>
      </c>
      <c r="F69" s="65">
        <v>583824</v>
      </c>
      <c r="G69" s="67">
        <f aca="true" t="shared" si="37" ref="G69:T69">G73+G76+G79</f>
        <v>566727.4</v>
      </c>
      <c r="H69" s="68">
        <f t="shared" si="37"/>
        <v>575079.202</v>
      </c>
      <c r="I69" s="69">
        <f t="shared" si="37"/>
        <v>570181.455134</v>
      </c>
      <c r="J69" s="67">
        <f t="shared" si="37"/>
        <v>578830.31061</v>
      </c>
      <c r="K69" s="70">
        <f t="shared" si="37"/>
        <v>581666.951686</v>
      </c>
      <c r="L69" s="69">
        <f t="shared" si="37"/>
        <v>572810.475772872</v>
      </c>
      <c r="M69" s="67">
        <f t="shared" si="37"/>
        <v>584179.1233488601</v>
      </c>
      <c r="N69" s="70">
        <f t="shared" si="37"/>
        <v>590653.346758544</v>
      </c>
      <c r="O69" s="69">
        <f t="shared" si="37"/>
        <v>577500.197367392</v>
      </c>
      <c r="P69" s="67">
        <f t="shared" si="37"/>
        <v>591156.903236266</v>
      </c>
      <c r="Q69" s="68">
        <f t="shared" si="37"/>
        <v>601420.7688822667</v>
      </c>
      <c r="R69" s="69">
        <f t="shared" si="37"/>
        <v>583051.3140225648</v>
      </c>
      <c r="S69" s="67">
        <f t="shared" si="37"/>
        <v>599839.732805764</v>
      </c>
      <c r="T69" s="70">
        <f t="shared" si="37"/>
        <v>614895.5248706633</v>
      </c>
    </row>
    <row r="70" spans="1:20" s="79" customFormat="1" ht="17.25">
      <c r="A70" s="290"/>
      <c r="B70" s="184" t="s">
        <v>17</v>
      </c>
      <c r="C70" s="283" t="s">
        <v>18</v>
      </c>
      <c r="D70" s="73">
        <v>115.8</v>
      </c>
      <c r="E70" s="74">
        <f>E69/D69*100</f>
        <v>117.70720666381784</v>
      </c>
      <c r="F70" s="73">
        <v>101.4</v>
      </c>
      <c r="G70" s="67">
        <f>G69/E69*100</f>
        <v>98.44264217212995</v>
      </c>
      <c r="H70" s="68">
        <f>H69/G69*100</f>
        <v>101.4736894669289</v>
      </c>
      <c r="I70" s="69">
        <f>I69/H69*100</f>
        <v>99.14833524687265</v>
      </c>
      <c r="J70" s="67">
        <f>J69/H69*100</f>
        <v>100.65227686846517</v>
      </c>
      <c r="K70" s="70">
        <f>K69/H69*100</f>
        <v>101.14553780819915</v>
      </c>
      <c r="L70" s="69">
        <f>L69/I69*100</f>
        <v>100.46108490818139</v>
      </c>
      <c r="M70" s="67">
        <f>M69/J69*100</f>
        <v>100.92407267567299</v>
      </c>
      <c r="N70" s="70">
        <f>N69/K69*100</f>
        <v>101.54493822392632</v>
      </c>
      <c r="O70" s="69">
        <f aca="true" t="shared" si="38" ref="O70:T70">O69/L69*100</f>
        <v>100.81872133853564</v>
      </c>
      <c r="P70" s="67">
        <f t="shared" si="38"/>
        <v>101.19445896104695</v>
      </c>
      <c r="Q70" s="68">
        <f t="shared" si="38"/>
        <v>101.82296810520306</v>
      </c>
      <c r="R70" s="69">
        <f t="shared" si="38"/>
        <v>100.96123199272975</v>
      </c>
      <c r="S70" s="67">
        <f t="shared" si="38"/>
        <v>101.46878595546531</v>
      </c>
      <c r="T70" s="70">
        <f t="shared" si="38"/>
        <v>102.24048730698796</v>
      </c>
    </row>
    <row r="71" spans="1:20" s="71" customFormat="1" ht="17.25">
      <c r="A71" s="289"/>
      <c r="B71" s="63" t="s">
        <v>19</v>
      </c>
      <c r="C71" s="64" t="s">
        <v>16</v>
      </c>
      <c r="D71" s="65">
        <f>D75+D78+D81</f>
        <v>489089</v>
      </c>
      <c r="E71" s="66">
        <f>E75+E78+E81</f>
        <v>575693</v>
      </c>
      <c r="F71" s="65">
        <v>611264</v>
      </c>
      <c r="G71" s="67">
        <f aca="true" t="shared" si="39" ref="G71:T71">G75+G78+G81</f>
        <v>566727.4</v>
      </c>
      <c r="H71" s="68">
        <f t="shared" si="39"/>
        <v>602107.924494</v>
      </c>
      <c r="I71" s="69">
        <f t="shared" si="39"/>
        <v>625038.042750987</v>
      </c>
      <c r="J71" s="67">
        <f t="shared" si="39"/>
        <v>633912.9606282688</v>
      </c>
      <c r="K71" s="70">
        <f t="shared" si="39"/>
        <v>635801.5315455126</v>
      </c>
      <c r="L71" s="69">
        <f t="shared" si="39"/>
        <v>658060.1587806565</v>
      </c>
      <c r="M71" s="67">
        <f t="shared" si="39"/>
        <v>669200.2328308935</v>
      </c>
      <c r="N71" s="70">
        <f t="shared" si="39"/>
        <v>674031.7404217937</v>
      </c>
      <c r="O71" s="69">
        <f t="shared" si="39"/>
        <v>697283.6774447657</v>
      </c>
      <c r="P71" s="67">
        <f t="shared" si="39"/>
        <v>710376.0391732743</v>
      </c>
      <c r="Q71" s="68">
        <f t="shared" si="39"/>
        <v>718576.1228998534</v>
      </c>
      <c r="R71" s="69">
        <f t="shared" si="39"/>
        <v>741297.459367767</v>
      </c>
      <c r="S71" s="67">
        <f t="shared" si="39"/>
        <v>758292.0596863595</v>
      </c>
      <c r="T71" s="70">
        <f t="shared" si="39"/>
        <v>771409.5162106943</v>
      </c>
    </row>
    <row r="72" spans="1:20" s="79" customFormat="1" ht="17.25">
      <c r="A72" s="290"/>
      <c r="B72" s="188" t="s">
        <v>23</v>
      </c>
      <c r="C72" s="283"/>
      <c r="D72" s="73"/>
      <c r="E72" s="74"/>
      <c r="F72" s="73"/>
      <c r="G72" s="67"/>
      <c r="H72" s="68"/>
      <c r="I72" s="69"/>
      <c r="J72" s="67"/>
      <c r="K72" s="70"/>
      <c r="L72" s="69"/>
      <c r="M72" s="67"/>
      <c r="N72" s="70"/>
      <c r="O72" s="69"/>
      <c r="P72" s="67"/>
      <c r="Q72" s="68"/>
      <c r="R72" s="69"/>
      <c r="S72" s="67"/>
      <c r="T72" s="70"/>
    </row>
    <row r="73" spans="1:20" s="71" customFormat="1" ht="31.5">
      <c r="A73" s="313"/>
      <c r="B73" s="63" t="s">
        <v>82</v>
      </c>
      <c r="C73" s="64" t="s">
        <v>16</v>
      </c>
      <c r="D73" s="65">
        <v>198898</v>
      </c>
      <c r="E73" s="66">
        <v>317112</v>
      </c>
      <c r="F73" s="65">
        <v>323454</v>
      </c>
      <c r="G73" s="67">
        <v>296711</v>
      </c>
      <c r="H73" s="68">
        <f>G73*H74/100</f>
        <v>320447.88</v>
      </c>
      <c r="I73" s="69">
        <f>H73*I74/100</f>
        <v>322050.1194</v>
      </c>
      <c r="J73" s="67">
        <f>H73*J74/100</f>
        <v>323652.3588</v>
      </c>
      <c r="K73" s="70">
        <f>H73*K74/100</f>
        <v>325254.5982</v>
      </c>
      <c r="L73" s="69">
        <f>I73*L74/100</f>
        <v>323660.36999700003</v>
      </c>
      <c r="M73" s="67">
        <f>J73*M74/100</f>
        <v>326888.882388</v>
      </c>
      <c r="N73" s="70">
        <f>K73*N74/100</f>
        <v>330133.417173</v>
      </c>
      <c r="O73" s="69">
        <f aca="true" t="shared" si="40" ref="O73:T73">L73*O74/100</f>
        <v>325278.67184698506</v>
      </c>
      <c r="P73" s="67">
        <f t="shared" si="40"/>
        <v>330157.77121188</v>
      </c>
      <c r="Q73" s="68">
        <f t="shared" si="40"/>
        <v>335085.41843059496</v>
      </c>
      <c r="R73" s="69">
        <f t="shared" si="40"/>
        <v>326905.06520622</v>
      </c>
      <c r="S73" s="67">
        <f t="shared" si="40"/>
        <v>333459.3489239988</v>
      </c>
      <c r="T73" s="70">
        <f t="shared" si="40"/>
        <v>340111.6997070539</v>
      </c>
    </row>
    <row r="74" spans="1:20" s="75" customFormat="1" ht="17.25">
      <c r="A74" s="313"/>
      <c r="B74" s="72" t="s">
        <v>17</v>
      </c>
      <c r="C74" s="283" t="s">
        <v>18</v>
      </c>
      <c r="D74" s="73">
        <v>120.9</v>
      </c>
      <c r="E74" s="74">
        <v>154</v>
      </c>
      <c r="F74" s="73">
        <v>102</v>
      </c>
      <c r="G74" s="67">
        <v>154</v>
      </c>
      <c r="H74" s="68">
        <v>108</v>
      </c>
      <c r="I74" s="69">
        <v>100.5</v>
      </c>
      <c r="J74" s="67">
        <v>101</v>
      </c>
      <c r="K74" s="70">
        <v>101.5</v>
      </c>
      <c r="L74" s="69">
        <v>100.5</v>
      </c>
      <c r="M74" s="67">
        <v>101</v>
      </c>
      <c r="N74" s="70">
        <v>101.5</v>
      </c>
      <c r="O74" s="69">
        <v>100.5</v>
      </c>
      <c r="P74" s="67">
        <v>101</v>
      </c>
      <c r="Q74" s="68">
        <v>101.5</v>
      </c>
      <c r="R74" s="69">
        <v>100.5</v>
      </c>
      <c r="S74" s="67">
        <v>101</v>
      </c>
      <c r="T74" s="70">
        <v>101.5</v>
      </c>
    </row>
    <row r="75" spans="1:20" s="71" customFormat="1" ht="17.25">
      <c r="A75" s="313"/>
      <c r="B75" s="76" t="s">
        <v>19</v>
      </c>
      <c r="C75" s="64" t="s">
        <v>16</v>
      </c>
      <c r="D75" s="65">
        <v>198898</v>
      </c>
      <c r="E75" s="66">
        <v>317112</v>
      </c>
      <c r="F75" s="65">
        <v>338657</v>
      </c>
      <c r="G75" s="67">
        <v>296711</v>
      </c>
      <c r="H75" s="68">
        <f>G75*H74*H82/10000</f>
        <v>335508.93036</v>
      </c>
      <c r="I75" s="69">
        <f>H75*I74*I82/10000</f>
        <v>353034.2393373546</v>
      </c>
      <c r="J75" s="67">
        <f>H75*J74*J82/10000</f>
        <v>354451.76456812565</v>
      </c>
      <c r="K75" s="70">
        <f aca="true" t="shared" si="41" ref="K75:T75">H75*K74*K82/10000</f>
        <v>355525.3931452776</v>
      </c>
      <c r="L75" s="69">
        <f t="shared" si="41"/>
        <v>371829.78223967535</v>
      </c>
      <c r="M75" s="67">
        <f t="shared" si="41"/>
        <v>374464.111195642</v>
      </c>
      <c r="N75" s="70">
        <f t="shared" si="41"/>
        <v>376736.03810032486</v>
      </c>
      <c r="O75" s="69">
        <f t="shared" si="41"/>
        <v>392747.0666395683</v>
      </c>
      <c r="P75" s="67">
        <f t="shared" si="41"/>
        <v>396740.9811706707</v>
      </c>
      <c r="Q75" s="68">
        <f t="shared" si="41"/>
        <v>400359.2713694057</v>
      </c>
      <c r="R75" s="69">
        <f t="shared" si="41"/>
        <v>415630.4744773227</v>
      </c>
      <c r="S75" s="67">
        <f t="shared" si="41"/>
        <v>421545.22731346113</v>
      </c>
      <c r="T75" s="70">
        <f t="shared" si="41"/>
        <v>426682.89346194407</v>
      </c>
    </row>
    <row r="76" spans="1:20" s="71" customFormat="1" ht="31.5">
      <c r="A76" s="313"/>
      <c r="B76" s="63" t="s">
        <v>83</v>
      </c>
      <c r="C76" s="64" t="s">
        <v>16</v>
      </c>
      <c r="D76" s="65">
        <v>113550</v>
      </c>
      <c r="E76" s="66">
        <v>113890</v>
      </c>
      <c r="F76" s="65">
        <v>114232</v>
      </c>
      <c r="G76" s="67">
        <v>108566</v>
      </c>
      <c r="H76" s="68">
        <f>G76*H77/100</f>
        <v>109325.96200000001</v>
      </c>
      <c r="I76" s="69">
        <f>H76*I77/100</f>
        <v>110091.243734</v>
      </c>
      <c r="J76" s="67">
        <f>H76*J77/100</f>
        <v>109872.59181000001</v>
      </c>
      <c r="K76" s="70">
        <f>H76*K77/100</f>
        <v>109653.93988600001</v>
      </c>
      <c r="L76" s="69">
        <f>I76*L77/100</f>
        <v>110971.973683872</v>
      </c>
      <c r="M76" s="67">
        <f>J76*M77/100</f>
        <v>110531.82736086</v>
      </c>
      <c r="N76" s="70">
        <f>K76*N77/100</f>
        <v>110092.55564554401</v>
      </c>
      <c r="O76" s="69">
        <f aca="true" t="shared" si="42" ref="O76:T76">L76*O77/100</f>
        <v>111970.72144702687</v>
      </c>
      <c r="P76" s="67">
        <f t="shared" si="42"/>
        <v>111305.55015238601</v>
      </c>
      <c r="Q76" s="68">
        <f t="shared" si="42"/>
        <v>110643.01842377173</v>
      </c>
      <c r="R76" s="69">
        <f t="shared" si="42"/>
        <v>113090.42866149714</v>
      </c>
      <c r="S76" s="67">
        <f t="shared" si="42"/>
        <v>112195.9945536051</v>
      </c>
      <c r="T76" s="70">
        <f t="shared" si="42"/>
        <v>111306.87653431436</v>
      </c>
    </row>
    <row r="77" spans="1:20" s="79" customFormat="1" ht="17.25">
      <c r="A77" s="313"/>
      <c r="B77" s="72" t="s">
        <v>17</v>
      </c>
      <c r="C77" s="283" t="s">
        <v>18</v>
      </c>
      <c r="D77" s="77">
        <v>100.4</v>
      </c>
      <c r="E77" s="78">
        <v>100.3</v>
      </c>
      <c r="F77" s="101">
        <v>100.3</v>
      </c>
      <c r="G77" s="67">
        <v>95.3</v>
      </c>
      <c r="H77" s="68">
        <v>100.7</v>
      </c>
      <c r="I77" s="69">
        <v>100.7</v>
      </c>
      <c r="J77" s="67">
        <v>100.5</v>
      </c>
      <c r="K77" s="70">
        <v>100.3</v>
      </c>
      <c r="L77" s="69">
        <v>100.8</v>
      </c>
      <c r="M77" s="67">
        <v>100.6</v>
      </c>
      <c r="N77" s="70">
        <v>100.4</v>
      </c>
      <c r="O77" s="69">
        <v>100.9</v>
      </c>
      <c r="P77" s="67">
        <v>100.7</v>
      </c>
      <c r="Q77" s="68">
        <v>100.5</v>
      </c>
      <c r="R77" s="69">
        <v>101</v>
      </c>
      <c r="S77" s="67">
        <v>100.8</v>
      </c>
      <c r="T77" s="70">
        <v>100.6</v>
      </c>
    </row>
    <row r="78" spans="1:20" s="71" customFormat="1" ht="17.25">
      <c r="A78" s="313"/>
      <c r="B78" s="76" t="s">
        <v>19</v>
      </c>
      <c r="C78" s="64" t="s">
        <v>16</v>
      </c>
      <c r="D78" s="65">
        <v>113550</v>
      </c>
      <c r="E78" s="66">
        <v>113890</v>
      </c>
      <c r="F78" s="65">
        <v>119601</v>
      </c>
      <c r="G78" s="67">
        <v>108566</v>
      </c>
      <c r="H78" s="68">
        <f>G78*H77*H82/10000</f>
        <v>114464.282214</v>
      </c>
      <c r="I78" s="69">
        <f>H78*I77*I82/10000</f>
        <v>120683.01220240441</v>
      </c>
      <c r="J78" s="67">
        <f>H78*J77*J82/10000</f>
        <v>120328.28739182322</v>
      </c>
      <c r="K78" s="70">
        <f aca="true" t="shared" si="43" ref="K78:T78">H78*K77*K82/10000</f>
        <v>119859.21276331026</v>
      </c>
      <c r="L78" s="69">
        <f t="shared" si="43"/>
        <v>127487.60316242478</v>
      </c>
      <c r="M78" s="67">
        <f t="shared" si="43"/>
        <v>126618.56894351816</v>
      </c>
      <c r="N78" s="70">
        <f t="shared" si="43"/>
        <v>125633.55019739551</v>
      </c>
      <c r="O78" s="69">
        <f t="shared" si="43"/>
        <v>135195.37616202183</v>
      </c>
      <c r="P78" s="67">
        <f t="shared" si="43"/>
        <v>133752.6389735028</v>
      </c>
      <c r="Q78" s="68">
        <f t="shared" si="43"/>
        <v>132196.01869195647</v>
      </c>
      <c r="R78" s="69">
        <f t="shared" si="43"/>
        <v>143784.33840959508</v>
      </c>
      <c r="S78" s="67">
        <f t="shared" si="43"/>
        <v>141833.43840972593</v>
      </c>
      <c r="T78" s="70">
        <f t="shared" si="43"/>
        <v>139638.65454431358</v>
      </c>
    </row>
    <row r="79" spans="1:20" s="71" customFormat="1" ht="31.5">
      <c r="A79" s="313"/>
      <c r="B79" s="63" t="s">
        <v>84</v>
      </c>
      <c r="C79" s="64" t="s">
        <v>16</v>
      </c>
      <c r="D79" s="65">
        <v>176641</v>
      </c>
      <c r="E79" s="66">
        <v>144691</v>
      </c>
      <c r="F79" s="65">
        <v>146138</v>
      </c>
      <c r="G79" s="67">
        <v>161450.4</v>
      </c>
      <c r="H79" s="68">
        <f>G79*H80/100</f>
        <v>145305.36</v>
      </c>
      <c r="I79" s="69">
        <f>H79*I80/100</f>
        <v>138040.092</v>
      </c>
      <c r="J79" s="67">
        <f>H79*J80/100</f>
        <v>145305.36</v>
      </c>
      <c r="K79" s="70">
        <f>H79*K80/100</f>
        <v>146758.4136</v>
      </c>
      <c r="L79" s="69">
        <f>I79*L80/100</f>
        <v>138178.132092</v>
      </c>
      <c r="M79" s="67">
        <f>J79*M80/100</f>
        <v>146758.4136</v>
      </c>
      <c r="N79" s="70">
        <f>K79*N80/100</f>
        <v>150427.37394</v>
      </c>
      <c r="O79" s="69">
        <f aca="true" t="shared" si="44" ref="O79:T79">L79*O80/100</f>
        <v>140250.80407338002</v>
      </c>
      <c r="P79" s="67">
        <f t="shared" si="44"/>
        <v>149693.581872</v>
      </c>
      <c r="Q79" s="68">
        <f t="shared" si="44"/>
        <v>155692.3320279</v>
      </c>
      <c r="R79" s="69">
        <f t="shared" si="44"/>
        <v>143055.8201548476</v>
      </c>
      <c r="S79" s="67">
        <f t="shared" si="44"/>
        <v>154184.38932816</v>
      </c>
      <c r="T79" s="70">
        <f t="shared" si="44"/>
        <v>163476.94862929502</v>
      </c>
    </row>
    <row r="80" spans="1:20" s="79" customFormat="1" ht="17.25">
      <c r="A80" s="313"/>
      <c r="B80" s="72" t="s">
        <v>17</v>
      </c>
      <c r="C80" s="283" t="s">
        <v>18</v>
      </c>
      <c r="D80" s="77">
        <v>123.8</v>
      </c>
      <c r="E80" s="78">
        <v>80.6</v>
      </c>
      <c r="F80" s="77">
        <v>101</v>
      </c>
      <c r="G80" s="91">
        <v>93.9</v>
      </c>
      <c r="H80" s="89">
        <v>90</v>
      </c>
      <c r="I80" s="90">
        <v>95</v>
      </c>
      <c r="J80" s="91">
        <v>100</v>
      </c>
      <c r="K80" s="92">
        <v>101</v>
      </c>
      <c r="L80" s="90">
        <v>100.1</v>
      </c>
      <c r="M80" s="91">
        <v>101</v>
      </c>
      <c r="N80" s="92">
        <v>102.5</v>
      </c>
      <c r="O80" s="90">
        <v>101.5</v>
      </c>
      <c r="P80" s="91">
        <v>102</v>
      </c>
      <c r="Q80" s="89">
        <v>103.5</v>
      </c>
      <c r="R80" s="90">
        <v>102</v>
      </c>
      <c r="S80" s="91">
        <v>103</v>
      </c>
      <c r="T80" s="92">
        <v>105</v>
      </c>
    </row>
    <row r="81" spans="1:20" s="71" customFormat="1" ht="17.25">
      <c r="A81" s="313"/>
      <c r="B81" s="76" t="s">
        <v>19</v>
      </c>
      <c r="C81" s="64" t="s">
        <v>16</v>
      </c>
      <c r="D81" s="65">
        <v>176641</v>
      </c>
      <c r="E81" s="66">
        <v>144691</v>
      </c>
      <c r="F81" s="65">
        <v>153006</v>
      </c>
      <c r="G81" s="67">
        <v>161450.4</v>
      </c>
      <c r="H81" s="68">
        <f>G81*H80*H82/10000</f>
        <v>152134.71192</v>
      </c>
      <c r="I81" s="69">
        <f>H81*I82*I80/10000</f>
        <v>151320.791211228</v>
      </c>
      <c r="J81" s="67">
        <f>H81*J82*J80/10000</f>
        <v>159132.90866832</v>
      </c>
      <c r="K81" s="70">
        <f>H81*K82*K80/10000</f>
        <v>160416.9256369248</v>
      </c>
      <c r="L81" s="69">
        <f>I81*L82*L80/10000</f>
        <v>158742.7733785563</v>
      </c>
      <c r="M81" s="67">
        <f>J81*M82*M80/10000</f>
        <v>168117.55269173332</v>
      </c>
      <c r="N81" s="70">
        <f>K81*N82*N80/10000</f>
        <v>171662.15212407324</v>
      </c>
      <c r="O81" s="69">
        <f aca="true" t="shared" si="45" ref="O81:T81">L81*O82*O80/10000</f>
        <v>169341.23464317562</v>
      </c>
      <c r="P81" s="67">
        <f t="shared" si="45"/>
        <v>179882.41902910086</v>
      </c>
      <c r="Q81" s="68">
        <f t="shared" si="45"/>
        <v>186020.83283849136</v>
      </c>
      <c r="R81" s="69">
        <f t="shared" si="45"/>
        <v>181882.64648084922</v>
      </c>
      <c r="S81" s="67">
        <f t="shared" si="45"/>
        <v>194913.3939631725</v>
      </c>
      <c r="T81" s="70">
        <f t="shared" si="45"/>
        <v>205087.9682044367</v>
      </c>
    </row>
    <row r="82" spans="1:20" s="205" customFormat="1" ht="25.5" customHeight="1">
      <c r="A82" s="291"/>
      <c r="B82" s="201" t="s">
        <v>51</v>
      </c>
      <c r="C82" s="283"/>
      <c r="D82" s="172"/>
      <c r="E82" s="283">
        <v>105.3</v>
      </c>
      <c r="F82" s="172">
        <v>104.7</v>
      </c>
      <c r="G82" s="64">
        <v>104.2</v>
      </c>
      <c r="H82" s="202">
        <v>104.7</v>
      </c>
      <c r="I82" s="203">
        <v>104.7</v>
      </c>
      <c r="J82" s="64">
        <v>104.6</v>
      </c>
      <c r="K82" s="204">
        <v>104.4</v>
      </c>
      <c r="L82" s="203">
        <v>104.8</v>
      </c>
      <c r="M82" s="64">
        <v>104.6</v>
      </c>
      <c r="N82" s="204">
        <v>104.4</v>
      </c>
      <c r="O82" s="203">
        <v>105.1</v>
      </c>
      <c r="P82" s="64">
        <v>104.9</v>
      </c>
      <c r="Q82" s="202">
        <v>104.7</v>
      </c>
      <c r="R82" s="203">
        <v>105.3</v>
      </c>
      <c r="S82" s="64">
        <v>105.2</v>
      </c>
      <c r="T82" s="204">
        <v>105</v>
      </c>
    </row>
    <row r="83" spans="1:20" s="71" customFormat="1" ht="31.5">
      <c r="A83" s="289"/>
      <c r="B83" s="63" t="s">
        <v>85</v>
      </c>
      <c r="C83" s="64" t="s">
        <v>16</v>
      </c>
      <c r="D83" s="65">
        <f>D87+D90</f>
        <v>361932</v>
      </c>
      <c r="E83" s="66">
        <f>E87+E90</f>
        <v>423514</v>
      </c>
      <c r="F83" s="65">
        <v>435800</v>
      </c>
      <c r="G83" s="67">
        <f>G87+G90</f>
        <v>729583.7</v>
      </c>
      <c r="H83" s="68">
        <f>H87+H90</f>
        <v>733318.6169</v>
      </c>
      <c r="I83" s="69">
        <f aca="true" t="shared" si="46" ref="I83:T83">I87+I90</f>
        <v>735236.8919569</v>
      </c>
      <c r="J83" s="67">
        <f t="shared" si="46"/>
        <v>737718.5286013999</v>
      </c>
      <c r="K83" s="70">
        <f t="shared" si="46"/>
        <v>740651.803069</v>
      </c>
      <c r="L83" s="69">
        <f t="shared" si="46"/>
        <v>736566.3845035168</v>
      </c>
      <c r="M83" s="67">
        <f t="shared" si="46"/>
        <v>742286.5252122898</v>
      </c>
      <c r="N83" s="70">
        <f t="shared" si="46"/>
        <v>749255.1271040901</v>
      </c>
      <c r="O83" s="69">
        <f t="shared" si="46"/>
        <v>737898.3950539897</v>
      </c>
      <c r="P83" s="67">
        <f t="shared" si="46"/>
        <v>745855.2806009948</v>
      </c>
      <c r="Q83" s="68">
        <f t="shared" si="46"/>
        <v>755105.496832045</v>
      </c>
      <c r="R83" s="69">
        <f t="shared" si="46"/>
        <v>739232.928503345</v>
      </c>
      <c r="S83" s="67">
        <f t="shared" si="46"/>
        <v>749441.3090576939</v>
      </c>
      <c r="T83" s="70">
        <f t="shared" si="46"/>
        <v>760391.2353098695</v>
      </c>
    </row>
    <row r="84" spans="1:20" s="79" customFormat="1" ht="17.25">
      <c r="A84" s="290"/>
      <c r="B84" s="184" t="s">
        <v>17</v>
      </c>
      <c r="C84" s="283" t="s">
        <v>18</v>
      </c>
      <c r="D84" s="73">
        <v>98</v>
      </c>
      <c r="E84" s="74">
        <f>E83/D83*100</f>
        <v>117.0147983599129</v>
      </c>
      <c r="F84" s="73">
        <v>102.9</v>
      </c>
      <c r="G84" s="67">
        <f>G83/E83*100</f>
        <v>172.26908673621176</v>
      </c>
      <c r="H84" s="68">
        <f>H83/G83*100</f>
        <v>100.51192438920991</v>
      </c>
      <c r="I84" s="69">
        <f>I83/H83*100</f>
        <v>100.26158821182112</v>
      </c>
      <c r="J84" s="67">
        <f>J83/H83*100</f>
        <v>100.59999999999998</v>
      </c>
      <c r="K84" s="70">
        <f>K83/H83*100</f>
        <v>101</v>
      </c>
      <c r="L84" s="69">
        <f>L83/I83*100</f>
        <v>100.18082505940069</v>
      </c>
      <c r="M84" s="67">
        <f>M83/J83*100</f>
        <v>100.61920589408946</v>
      </c>
      <c r="N84" s="70">
        <f>N83/K83*100</f>
        <v>101.16158821182111</v>
      </c>
      <c r="O84" s="69">
        <f aca="true" t="shared" si="47" ref="O84:T84">O83/L83*100</f>
        <v>100.18084052958388</v>
      </c>
      <c r="P84" s="67">
        <f t="shared" si="47"/>
        <v>100.48077868417245</v>
      </c>
      <c r="Q84" s="68">
        <f t="shared" si="47"/>
        <v>100.78082478401808</v>
      </c>
      <c r="R84" s="69">
        <f t="shared" si="47"/>
        <v>100.18085599024207</v>
      </c>
      <c r="S84" s="67">
        <f t="shared" si="47"/>
        <v>100.48079413660645</v>
      </c>
      <c r="T84" s="70">
        <f t="shared" si="47"/>
        <v>100.70000000000003</v>
      </c>
    </row>
    <row r="85" spans="1:20" s="71" customFormat="1" ht="17.25">
      <c r="A85" s="289"/>
      <c r="B85" s="63" t="s">
        <v>19</v>
      </c>
      <c r="C85" s="64" t="s">
        <v>16</v>
      </c>
      <c r="D85" s="65">
        <f>D89+D92</f>
        <v>361932</v>
      </c>
      <c r="E85" s="66">
        <f aca="true" t="shared" si="48" ref="E85:T85">E89+E92</f>
        <v>423514</v>
      </c>
      <c r="F85" s="65">
        <v>453668</v>
      </c>
      <c r="G85" s="67">
        <f>G89+G92</f>
        <v>729583.7</v>
      </c>
      <c r="H85" s="68">
        <f>H89+H92</f>
        <v>758984.7677</v>
      </c>
      <c r="I85" s="69">
        <f t="shared" si="48"/>
        <v>791408.9896784241</v>
      </c>
      <c r="J85" s="67">
        <f t="shared" si="48"/>
        <v>789498.9913006108</v>
      </c>
      <c r="K85" s="70">
        <f t="shared" si="48"/>
        <v>790338.428453687</v>
      </c>
      <c r="L85" s="69">
        <f t="shared" si="48"/>
        <v>823760.817617515</v>
      </c>
      <c r="M85" s="67">
        <f t="shared" si="48"/>
        <v>822985.5697490185</v>
      </c>
      <c r="N85" s="70">
        <f t="shared" si="48"/>
        <v>827502.068199999</v>
      </c>
      <c r="O85" s="69">
        <f t="shared" si="48"/>
        <v>855784.7799518934</v>
      </c>
      <c r="P85" s="67">
        <f t="shared" si="48"/>
        <v>856712.2320648246</v>
      </c>
      <c r="Q85" s="68">
        <f t="shared" si="48"/>
        <v>862318.1653583371</v>
      </c>
      <c r="R85" s="69">
        <f t="shared" si="48"/>
        <v>890768.4861923744</v>
      </c>
      <c r="S85" s="67">
        <f t="shared" si="48"/>
        <v>892682.0106519657</v>
      </c>
      <c r="T85" s="70">
        <f t="shared" si="48"/>
        <v>898746.7962539</v>
      </c>
    </row>
    <row r="86" spans="1:20" s="79" customFormat="1" ht="17.25">
      <c r="A86" s="290"/>
      <c r="B86" s="188" t="s">
        <v>23</v>
      </c>
      <c r="C86" s="283"/>
      <c r="D86" s="73"/>
      <c r="E86" s="74"/>
      <c r="F86" s="73"/>
      <c r="G86" s="67"/>
      <c r="H86" s="68"/>
      <c r="I86" s="69"/>
      <c r="J86" s="67"/>
      <c r="K86" s="70"/>
      <c r="L86" s="69"/>
      <c r="M86" s="67"/>
      <c r="N86" s="70"/>
      <c r="O86" s="69"/>
      <c r="P86" s="67"/>
      <c r="Q86" s="68"/>
      <c r="R86" s="69"/>
      <c r="S86" s="67"/>
      <c r="T86" s="70"/>
    </row>
    <row r="87" spans="1:20" s="71" customFormat="1" ht="31.5">
      <c r="A87" s="313"/>
      <c r="B87" s="63" t="s">
        <v>86</v>
      </c>
      <c r="C87" s="64" t="s">
        <v>16</v>
      </c>
      <c r="D87" s="65">
        <v>106447</v>
      </c>
      <c r="E87" s="66">
        <v>143379</v>
      </c>
      <c r="F87" s="65">
        <v>141658</v>
      </c>
      <c r="G87" s="67">
        <v>148722.7</v>
      </c>
      <c r="H87" s="68">
        <f>G87*H88/100</f>
        <v>140840.39690000002</v>
      </c>
      <c r="I87" s="69">
        <f>H87*I88/100</f>
        <v>140981.2372969</v>
      </c>
      <c r="J87" s="67">
        <f>H87*J88/100</f>
        <v>141685.4392814</v>
      </c>
      <c r="K87" s="70">
        <f aca="true" t="shared" si="49" ref="K87:T87">H87*K88/100</f>
        <v>142248.80086900003</v>
      </c>
      <c r="L87" s="69">
        <f t="shared" si="49"/>
        <v>141122.2185341969</v>
      </c>
      <c r="M87" s="67">
        <f t="shared" si="49"/>
        <v>142677.23735636982</v>
      </c>
      <c r="N87" s="70">
        <f t="shared" si="49"/>
        <v>143671.28887769004</v>
      </c>
      <c r="O87" s="69">
        <f t="shared" si="49"/>
        <v>141263.3407527311</v>
      </c>
      <c r="P87" s="67">
        <f t="shared" si="49"/>
        <v>143247.9463057953</v>
      </c>
      <c r="Q87" s="68">
        <f t="shared" si="49"/>
        <v>144676.98789983385</v>
      </c>
      <c r="R87" s="69">
        <f t="shared" si="49"/>
        <v>141404.60409348382</v>
      </c>
      <c r="S87" s="67">
        <f t="shared" si="49"/>
        <v>143820.9380910185</v>
      </c>
      <c r="T87" s="70">
        <f t="shared" si="49"/>
        <v>145689.72681513272</v>
      </c>
    </row>
    <row r="88" spans="1:20" s="79" customFormat="1" ht="17.25">
      <c r="A88" s="313"/>
      <c r="B88" s="72" t="s">
        <v>17</v>
      </c>
      <c r="C88" s="283" t="s">
        <v>18</v>
      </c>
      <c r="D88" s="73" t="s">
        <v>52</v>
      </c>
      <c r="E88" s="74">
        <v>134.7</v>
      </c>
      <c r="F88" s="73">
        <v>98.8</v>
      </c>
      <c r="G88" s="67">
        <v>104.4</v>
      </c>
      <c r="H88" s="68">
        <v>94.7</v>
      </c>
      <c r="I88" s="69">
        <v>100.1</v>
      </c>
      <c r="J88" s="67">
        <v>100.6</v>
      </c>
      <c r="K88" s="70">
        <v>101</v>
      </c>
      <c r="L88" s="69">
        <v>100.1</v>
      </c>
      <c r="M88" s="67">
        <v>100.7</v>
      </c>
      <c r="N88" s="70">
        <v>101</v>
      </c>
      <c r="O88" s="69">
        <v>100.1</v>
      </c>
      <c r="P88" s="67">
        <v>100.4</v>
      </c>
      <c r="Q88" s="68">
        <v>100.7</v>
      </c>
      <c r="R88" s="69">
        <v>100.1</v>
      </c>
      <c r="S88" s="67">
        <v>100.4</v>
      </c>
      <c r="T88" s="70">
        <v>100.7</v>
      </c>
    </row>
    <row r="89" spans="1:20" s="71" customFormat="1" ht="17.25">
      <c r="A89" s="313"/>
      <c r="B89" s="76" t="s">
        <v>19</v>
      </c>
      <c r="C89" s="64" t="s">
        <v>16</v>
      </c>
      <c r="D89" s="65">
        <v>106447</v>
      </c>
      <c r="E89" s="66">
        <v>143379</v>
      </c>
      <c r="F89" s="65">
        <v>147466</v>
      </c>
      <c r="G89" s="67">
        <v>148722.7</v>
      </c>
      <c r="H89" s="68">
        <v>145769.81</v>
      </c>
      <c r="I89" s="69">
        <f>H89*I88*I93/10000</f>
        <v>151752.2030024</v>
      </c>
      <c r="J89" s="67">
        <f>H89*J88*J93/10000</f>
        <v>151630.33944123998</v>
      </c>
      <c r="K89" s="70">
        <f aca="true" t="shared" si="50" ref="K89:T89">H89*K88*K93/10000</f>
        <v>151791.5608511</v>
      </c>
      <c r="L89" s="69">
        <f t="shared" si="50"/>
        <v>157828.2094584131</v>
      </c>
      <c r="M89" s="67">
        <f t="shared" si="50"/>
        <v>158188.65488275248</v>
      </c>
      <c r="N89" s="70">
        <f t="shared" si="50"/>
        <v>158675.30813569736</v>
      </c>
      <c r="O89" s="69">
        <f t="shared" si="50"/>
        <v>163831.52106158275</v>
      </c>
      <c r="P89" s="67">
        <f t="shared" si="50"/>
        <v>164538.9802443657</v>
      </c>
      <c r="Q89" s="68">
        <f t="shared" si="50"/>
        <v>165218.76049259724</v>
      </c>
      <c r="R89" s="69">
        <f t="shared" si="50"/>
        <v>170391.17133336744</v>
      </c>
      <c r="S89" s="67">
        <f t="shared" si="50"/>
        <v>171309.43020346086</v>
      </c>
      <c r="T89" s="70">
        <f t="shared" si="50"/>
        <v>172198.427029607</v>
      </c>
    </row>
    <row r="90" spans="1:20" s="71" customFormat="1" ht="31.5">
      <c r="A90" s="313"/>
      <c r="B90" s="63" t="s">
        <v>87</v>
      </c>
      <c r="C90" s="64" t="s">
        <v>16</v>
      </c>
      <c r="D90" s="65">
        <v>255485</v>
      </c>
      <c r="E90" s="66">
        <v>280135</v>
      </c>
      <c r="F90" s="65">
        <v>294142</v>
      </c>
      <c r="G90" s="67">
        <v>580861</v>
      </c>
      <c r="H90" s="68">
        <f>G90*H91/100</f>
        <v>592478.22</v>
      </c>
      <c r="I90" s="69">
        <f>H90*I91/100</f>
        <v>594255.65466</v>
      </c>
      <c r="J90" s="67">
        <f>H90*J91/100</f>
        <v>596033.0893199999</v>
      </c>
      <c r="K90" s="70">
        <f aca="true" t="shared" si="51" ref="K90:T90">H90*K91/100</f>
        <v>598403.0022</v>
      </c>
      <c r="L90" s="69">
        <f t="shared" si="51"/>
        <v>595444.16596932</v>
      </c>
      <c r="M90" s="67">
        <f t="shared" si="51"/>
        <v>599609.2878559199</v>
      </c>
      <c r="N90" s="70">
        <f t="shared" si="51"/>
        <v>605583.8382264</v>
      </c>
      <c r="O90" s="69">
        <f t="shared" si="51"/>
        <v>596635.0543012586</v>
      </c>
      <c r="P90" s="67">
        <f t="shared" si="51"/>
        <v>602607.3342951995</v>
      </c>
      <c r="Q90" s="68">
        <f t="shared" si="51"/>
        <v>610428.5089322112</v>
      </c>
      <c r="R90" s="69">
        <f t="shared" si="51"/>
        <v>597828.3244098612</v>
      </c>
      <c r="S90" s="67">
        <f t="shared" si="51"/>
        <v>605620.3709666755</v>
      </c>
      <c r="T90" s="70">
        <f t="shared" si="51"/>
        <v>614701.5084947367</v>
      </c>
    </row>
    <row r="91" spans="1:20" s="79" customFormat="1" ht="17.25">
      <c r="A91" s="313"/>
      <c r="B91" s="72" t="s">
        <v>17</v>
      </c>
      <c r="C91" s="283" t="s">
        <v>18</v>
      </c>
      <c r="D91" s="93">
        <v>102.4</v>
      </c>
      <c r="E91" s="94">
        <v>109.6</v>
      </c>
      <c r="F91" s="93">
        <v>105</v>
      </c>
      <c r="G91" s="95">
        <v>108.88</v>
      </c>
      <c r="H91" s="96">
        <v>102</v>
      </c>
      <c r="I91" s="97">
        <v>100.3</v>
      </c>
      <c r="J91" s="95">
        <v>100.6</v>
      </c>
      <c r="K91" s="98">
        <v>101</v>
      </c>
      <c r="L91" s="97">
        <v>100.2</v>
      </c>
      <c r="M91" s="95">
        <v>100.6</v>
      </c>
      <c r="N91" s="98">
        <v>101.2</v>
      </c>
      <c r="O91" s="97">
        <v>100.2</v>
      </c>
      <c r="P91" s="95">
        <v>100.5</v>
      </c>
      <c r="Q91" s="96">
        <v>100.8</v>
      </c>
      <c r="R91" s="97">
        <v>100.2</v>
      </c>
      <c r="S91" s="95">
        <v>100.5</v>
      </c>
      <c r="T91" s="98">
        <v>100.7</v>
      </c>
    </row>
    <row r="92" spans="1:20" s="71" customFormat="1" ht="17.25">
      <c r="A92" s="313"/>
      <c r="B92" s="76" t="s">
        <v>19</v>
      </c>
      <c r="C92" s="64" t="s">
        <v>16</v>
      </c>
      <c r="D92" s="80">
        <v>255485</v>
      </c>
      <c r="E92" s="81">
        <v>280135</v>
      </c>
      <c r="F92" s="80">
        <v>306202</v>
      </c>
      <c r="G92" s="82">
        <v>580861</v>
      </c>
      <c r="H92" s="83">
        <f>G92*H91*H93/10000</f>
        <v>613214.9577</v>
      </c>
      <c r="I92" s="99">
        <f>H92*I91*I93/10000</f>
        <v>639656.7866760241</v>
      </c>
      <c r="J92" s="82">
        <f>H92*J91*J93/10000</f>
        <v>637868.6518593709</v>
      </c>
      <c r="K92" s="100">
        <f>H92*K93*K91/10000</f>
        <v>638546.867602587</v>
      </c>
      <c r="L92" s="99">
        <f>I92*L91*L93/10000</f>
        <v>665932.6081591019</v>
      </c>
      <c r="M92" s="82">
        <f>J92*M91*M93/10000</f>
        <v>664796.9148662661</v>
      </c>
      <c r="N92" s="100">
        <f>K92*N93*N91/10000</f>
        <v>668826.7600643017</v>
      </c>
      <c r="O92" s="99">
        <f>L92*O91*O93/10000</f>
        <v>691953.2588903107</v>
      </c>
      <c r="P92" s="82">
        <f>M92*P91*P93/10000</f>
        <v>692173.2518204588</v>
      </c>
      <c r="Q92" s="83">
        <f>N92*Q93*Q91/10000</f>
        <v>697099.4048657399</v>
      </c>
      <c r="R92" s="99">
        <f>O92*R91*R93/10000</f>
        <v>720377.3148590069</v>
      </c>
      <c r="S92" s="82">
        <f>P92*S91*S93/10000</f>
        <v>721372.5804485049</v>
      </c>
      <c r="T92" s="100">
        <f>Q92*T93*T91/10000</f>
        <v>726548.369224293</v>
      </c>
    </row>
    <row r="93" spans="1:21" s="165" customFormat="1" ht="29.25" customHeight="1">
      <c r="A93" s="287"/>
      <c r="B93" s="207" t="s">
        <v>53</v>
      </c>
      <c r="C93" s="159"/>
      <c r="D93" s="160"/>
      <c r="E93" s="159">
        <v>104.5</v>
      </c>
      <c r="F93" s="160">
        <v>104.1</v>
      </c>
      <c r="G93" s="103">
        <v>105.7</v>
      </c>
      <c r="H93" s="208">
        <v>103.5</v>
      </c>
      <c r="I93" s="209">
        <v>104</v>
      </c>
      <c r="J93" s="103">
        <v>103.4</v>
      </c>
      <c r="K93" s="210">
        <v>103.1</v>
      </c>
      <c r="L93" s="209">
        <v>103.9</v>
      </c>
      <c r="M93" s="103">
        <v>103.6</v>
      </c>
      <c r="N93" s="210">
        <v>103.5</v>
      </c>
      <c r="O93" s="209">
        <v>103.7</v>
      </c>
      <c r="P93" s="103">
        <v>103.6</v>
      </c>
      <c r="Q93" s="208">
        <v>103.4</v>
      </c>
      <c r="R93" s="209">
        <v>103.9</v>
      </c>
      <c r="S93" s="103">
        <v>103.7</v>
      </c>
      <c r="T93" s="210">
        <v>103.5</v>
      </c>
      <c r="U93" s="211"/>
    </row>
    <row r="94" spans="1:20" s="71" customFormat="1" ht="75">
      <c r="A94" s="289"/>
      <c r="B94" s="181" t="s">
        <v>88</v>
      </c>
      <c r="C94" s="64" t="s">
        <v>16</v>
      </c>
      <c r="D94" s="65">
        <f>D101+D104</f>
        <v>930340</v>
      </c>
      <c r="E94" s="66">
        <f>E101+E104+E98</f>
        <v>944811</v>
      </c>
      <c r="F94" s="65">
        <v>934161</v>
      </c>
      <c r="G94" s="67">
        <f>G101+G104</f>
        <v>1149163.1</v>
      </c>
      <c r="H94" s="68">
        <f>H101+H104</f>
        <v>1149163.1</v>
      </c>
      <c r="I94" s="69">
        <f aca="true" t="shared" si="52" ref="I94:T94">I101+I104</f>
        <v>1153034.3221</v>
      </c>
      <c r="J94" s="67">
        <f t="shared" si="52"/>
        <v>1154183.4852</v>
      </c>
      <c r="K94" s="70">
        <f t="shared" si="52"/>
        <v>1155816.2685</v>
      </c>
      <c r="L94" s="69">
        <f t="shared" si="52"/>
        <v>1156251.3731562</v>
      </c>
      <c r="M94" s="67">
        <f t="shared" si="52"/>
        <v>1158557.9254206</v>
      </c>
      <c r="N94" s="70">
        <f t="shared" si="52"/>
        <v>1161595.3498425</v>
      </c>
      <c r="O94" s="69">
        <f t="shared" si="52"/>
        <v>1158806.4119164324</v>
      </c>
      <c r="P94" s="67">
        <f t="shared" si="52"/>
        <v>1162519.6403995831</v>
      </c>
      <c r="Q94" s="68">
        <f t="shared" si="52"/>
        <v>1167218.66822688</v>
      </c>
      <c r="R94" s="69">
        <f t="shared" si="52"/>
        <v>1161668.0636820826</v>
      </c>
      <c r="S94" s="67">
        <f t="shared" si="52"/>
        <v>1166554.329610954</v>
      </c>
      <c r="T94" s="70">
        <f t="shared" si="52"/>
        <v>1172443.6410731184</v>
      </c>
    </row>
    <row r="95" spans="1:20" s="79" customFormat="1" ht="17.25">
      <c r="A95" s="290"/>
      <c r="B95" s="184" t="s">
        <v>17</v>
      </c>
      <c r="C95" s="283" t="s">
        <v>18</v>
      </c>
      <c r="D95" s="73">
        <v>96.8</v>
      </c>
      <c r="E95" s="74">
        <f>E94/D94*100</f>
        <v>101.55545284519638</v>
      </c>
      <c r="F95" s="73">
        <v>98.9</v>
      </c>
      <c r="G95" s="67">
        <f>G94/E94*100</f>
        <v>121.62888662388562</v>
      </c>
      <c r="H95" s="68">
        <f>H94/G94*100</f>
        <v>100</v>
      </c>
      <c r="I95" s="69">
        <f>I94/H94*100</f>
        <v>100.33687316447943</v>
      </c>
      <c r="J95" s="67">
        <f>J94/H94*100</f>
        <v>100.43687316447942</v>
      </c>
      <c r="K95" s="70">
        <f>K94/H94*100</f>
        <v>100.57895772149314</v>
      </c>
      <c r="L95" s="69">
        <f>L94/I94*100</f>
        <v>100.27900739765845</v>
      </c>
      <c r="M95" s="67">
        <f>M94/J94*100</f>
        <v>100.37900734819836</v>
      </c>
      <c r="N95" s="70">
        <f>N94/K94*100</f>
        <v>100.49999999999999</v>
      </c>
      <c r="O95" s="69">
        <f aca="true" t="shared" si="53" ref="O95:T95">O94/L94*100</f>
        <v>100.22097606277933</v>
      </c>
      <c r="P95" s="67">
        <f t="shared" si="53"/>
        <v>100.3419522573759</v>
      </c>
      <c r="Q95" s="68">
        <f t="shared" si="53"/>
        <v>100.48410303856178</v>
      </c>
      <c r="R95" s="69">
        <f t="shared" si="53"/>
        <v>100.24694821639082</v>
      </c>
      <c r="S95" s="67">
        <f t="shared" si="53"/>
        <v>100.34706417604988</v>
      </c>
      <c r="T95" s="70">
        <f t="shared" si="53"/>
        <v>100.44764301569779</v>
      </c>
    </row>
    <row r="96" spans="1:20" s="71" customFormat="1" ht="17.25">
      <c r="A96" s="289"/>
      <c r="B96" s="63" t="s">
        <v>19</v>
      </c>
      <c r="C96" s="64" t="s">
        <v>16</v>
      </c>
      <c r="D96" s="65">
        <f>D103+D106</f>
        <v>930340</v>
      </c>
      <c r="E96" s="66">
        <f>E103+E106+E100</f>
        <v>944811</v>
      </c>
      <c r="F96" s="65">
        <v>979001</v>
      </c>
      <c r="G96" s="67">
        <f>G103+G106</f>
        <v>1149163.1</v>
      </c>
      <c r="H96" s="68">
        <f>H103+H106</f>
        <v>1197427.9502</v>
      </c>
      <c r="I96" s="69">
        <f aca="true" t="shared" si="54" ref="I96:T96">I103+I106</f>
        <v>1250721.6959369562</v>
      </c>
      <c r="J96" s="67">
        <f t="shared" si="54"/>
        <v>1250765.559241536</v>
      </c>
      <c r="K96" s="70">
        <f t="shared" si="54"/>
        <v>1251330.613296303</v>
      </c>
      <c r="L96" s="69">
        <f t="shared" si="54"/>
        <v>1305633.9653744418</v>
      </c>
      <c r="M96" s="67">
        <f t="shared" si="54"/>
        <v>1305726.2947245878</v>
      </c>
      <c r="N96" s="70">
        <f t="shared" si="54"/>
        <v>1306633.169750933</v>
      </c>
      <c r="O96" s="69">
        <f t="shared" si="54"/>
        <v>1362168.3871655585</v>
      </c>
      <c r="P96" s="67">
        <f t="shared" si="54"/>
        <v>1362598.9054751312</v>
      </c>
      <c r="Q96" s="68">
        <f t="shared" si="54"/>
        <v>1364164.0068330674</v>
      </c>
      <c r="R96" s="69">
        <f t="shared" si="54"/>
        <v>1421519.0594476815</v>
      </c>
      <c r="S96" s="67">
        <f t="shared" si="54"/>
        <v>1422021.1180648548</v>
      </c>
      <c r="T96" s="70">
        <f t="shared" si="54"/>
        <v>1423711.144809879</v>
      </c>
    </row>
    <row r="97" spans="1:20" s="79" customFormat="1" ht="17.25">
      <c r="A97" s="290"/>
      <c r="B97" s="188" t="s">
        <v>23</v>
      </c>
      <c r="C97" s="283"/>
      <c r="D97" s="73"/>
      <c r="E97" s="74"/>
      <c r="F97" s="73"/>
      <c r="G97" s="67"/>
      <c r="H97" s="68"/>
      <c r="I97" s="69"/>
      <c r="J97" s="67"/>
      <c r="K97" s="70"/>
      <c r="L97" s="69"/>
      <c r="M97" s="67"/>
      <c r="N97" s="70"/>
      <c r="O97" s="69"/>
      <c r="P97" s="67"/>
      <c r="Q97" s="68"/>
      <c r="R97" s="69"/>
      <c r="S97" s="67"/>
      <c r="T97" s="70"/>
    </row>
    <row r="98" spans="1:20" s="218" customFormat="1" ht="31.5" hidden="1">
      <c r="A98" s="292"/>
      <c r="B98" s="212" t="s">
        <v>54</v>
      </c>
      <c r="C98" s="213" t="s">
        <v>16</v>
      </c>
      <c r="D98" s="214"/>
      <c r="E98" s="215">
        <v>602711</v>
      </c>
      <c r="F98" s="214" t="s">
        <v>52</v>
      </c>
      <c r="G98" s="216" t="s">
        <v>52</v>
      </c>
      <c r="H98" s="148" t="s">
        <v>52</v>
      </c>
      <c r="I98" s="149" t="s">
        <v>52</v>
      </c>
      <c r="J98" s="216" t="s">
        <v>52</v>
      </c>
      <c r="K98" s="217" t="s">
        <v>52</v>
      </c>
      <c r="L98" s="149" t="s">
        <v>52</v>
      </c>
      <c r="M98" s="216" t="s">
        <v>52</v>
      </c>
      <c r="N98" s="217" t="s">
        <v>52</v>
      </c>
      <c r="O98" s="149" t="s">
        <v>52</v>
      </c>
      <c r="P98" s="216" t="s">
        <v>52</v>
      </c>
      <c r="Q98" s="148" t="s">
        <v>52</v>
      </c>
      <c r="R98" s="149" t="s">
        <v>52</v>
      </c>
      <c r="S98" s="216" t="s">
        <v>52</v>
      </c>
      <c r="T98" s="217" t="s">
        <v>52</v>
      </c>
    </row>
    <row r="99" spans="1:20" s="223" customFormat="1" ht="17.25" hidden="1">
      <c r="A99" s="293"/>
      <c r="B99" s="219" t="s">
        <v>17</v>
      </c>
      <c r="C99" s="220" t="s">
        <v>18</v>
      </c>
      <c r="D99" s="221"/>
      <c r="E99" s="222">
        <v>85</v>
      </c>
      <c r="F99" s="221" t="s">
        <v>52</v>
      </c>
      <c r="G99" s="216" t="s">
        <v>52</v>
      </c>
      <c r="H99" s="148" t="s">
        <v>52</v>
      </c>
      <c r="I99" s="149" t="s">
        <v>52</v>
      </c>
      <c r="J99" s="216" t="s">
        <v>52</v>
      </c>
      <c r="K99" s="217" t="s">
        <v>52</v>
      </c>
      <c r="L99" s="149" t="s">
        <v>52</v>
      </c>
      <c r="M99" s="216" t="s">
        <v>52</v>
      </c>
      <c r="N99" s="217" t="s">
        <v>52</v>
      </c>
      <c r="O99" s="149" t="s">
        <v>52</v>
      </c>
      <c r="P99" s="216" t="s">
        <v>52</v>
      </c>
      <c r="Q99" s="148" t="s">
        <v>52</v>
      </c>
      <c r="R99" s="149" t="s">
        <v>52</v>
      </c>
      <c r="S99" s="216" t="s">
        <v>52</v>
      </c>
      <c r="T99" s="217" t="s">
        <v>52</v>
      </c>
    </row>
    <row r="100" spans="1:20" s="218" customFormat="1" ht="17.25" hidden="1">
      <c r="A100" s="292"/>
      <c r="B100" s="224" t="s">
        <v>19</v>
      </c>
      <c r="C100" s="213" t="s">
        <v>16</v>
      </c>
      <c r="D100" s="214"/>
      <c r="E100" s="215">
        <v>602711</v>
      </c>
      <c r="F100" s="214" t="s">
        <v>52</v>
      </c>
      <c r="G100" s="216" t="s">
        <v>52</v>
      </c>
      <c r="H100" s="148" t="s">
        <v>52</v>
      </c>
      <c r="I100" s="149" t="s">
        <v>52</v>
      </c>
      <c r="J100" s="216" t="s">
        <v>52</v>
      </c>
      <c r="K100" s="217" t="s">
        <v>52</v>
      </c>
      <c r="L100" s="149" t="s">
        <v>52</v>
      </c>
      <c r="M100" s="216" t="s">
        <v>52</v>
      </c>
      <c r="N100" s="217" t="s">
        <v>52</v>
      </c>
      <c r="O100" s="149" t="s">
        <v>52</v>
      </c>
      <c r="P100" s="216" t="s">
        <v>52</v>
      </c>
      <c r="Q100" s="148" t="s">
        <v>52</v>
      </c>
      <c r="R100" s="149" t="s">
        <v>52</v>
      </c>
      <c r="S100" s="216" t="s">
        <v>52</v>
      </c>
      <c r="T100" s="217" t="s">
        <v>52</v>
      </c>
    </row>
    <row r="101" spans="1:20" s="71" customFormat="1" ht="31.5">
      <c r="A101" s="313"/>
      <c r="B101" s="63" t="s">
        <v>89</v>
      </c>
      <c r="C101" s="64" t="s">
        <v>16</v>
      </c>
      <c r="D101" s="65">
        <v>659861</v>
      </c>
      <c r="E101" s="66">
        <v>101731</v>
      </c>
      <c r="F101" s="65">
        <v>697398</v>
      </c>
      <c r="G101" s="67">
        <v>907353</v>
      </c>
      <c r="H101" s="68">
        <f>G101*H102/100</f>
        <v>907353</v>
      </c>
      <c r="I101" s="69">
        <f>H101*I102/100</f>
        <v>910982.412</v>
      </c>
      <c r="J101" s="67">
        <f>H101*J102/100</f>
        <v>911889.765</v>
      </c>
      <c r="K101" s="70">
        <f>H101*K102/100</f>
        <v>912797.118</v>
      </c>
      <c r="L101" s="69">
        <f>I101*L102/100</f>
        <v>913715.359236</v>
      </c>
      <c r="M101" s="67">
        <f>J101*M102/100</f>
        <v>915537.32406</v>
      </c>
      <c r="N101" s="70">
        <f>K101*N102/100</f>
        <v>917361.10359</v>
      </c>
      <c r="O101" s="69">
        <f aca="true" t="shared" si="55" ref="O101:T101">L101*O102/100</f>
        <v>915542.789954472</v>
      </c>
      <c r="P101" s="67">
        <f t="shared" si="55"/>
        <v>918283.9360321801</v>
      </c>
      <c r="Q101" s="68">
        <f t="shared" si="55"/>
        <v>921030.54800436</v>
      </c>
      <c r="R101" s="69">
        <f t="shared" si="55"/>
        <v>916458.3327444264</v>
      </c>
      <c r="S101" s="67">
        <f t="shared" si="55"/>
        <v>920120.5039042444</v>
      </c>
      <c r="T101" s="70">
        <f t="shared" si="55"/>
        <v>923793.6396483731</v>
      </c>
    </row>
    <row r="102" spans="1:20" s="79" customFormat="1" ht="17.25">
      <c r="A102" s="313"/>
      <c r="B102" s="72" t="s">
        <v>17</v>
      </c>
      <c r="C102" s="283" t="s">
        <v>18</v>
      </c>
      <c r="D102" s="77">
        <v>96.9</v>
      </c>
      <c r="E102" s="78" t="s">
        <v>52</v>
      </c>
      <c r="F102" s="101" t="s">
        <v>52</v>
      </c>
      <c r="G102" s="67">
        <v>95</v>
      </c>
      <c r="H102" s="68">
        <v>100</v>
      </c>
      <c r="I102" s="69">
        <v>100.4</v>
      </c>
      <c r="J102" s="67">
        <v>100.5</v>
      </c>
      <c r="K102" s="70">
        <v>100.6</v>
      </c>
      <c r="L102" s="69">
        <v>100.3</v>
      </c>
      <c r="M102" s="67">
        <v>100.4</v>
      </c>
      <c r="N102" s="70">
        <v>100.5</v>
      </c>
      <c r="O102" s="69">
        <v>100.2</v>
      </c>
      <c r="P102" s="67">
        <v>100.3</v>
      </c>
      <c r="Q102" s="68">
        <v>100.4</v>
      </c>
      <c r="R102" s="69">
        <v>100.1</v>
      </c>
      <c r="S102" s="67">
        <v>100.2</v>
      </c>
      <c r="T102" s="70">
        <v>100.3</v>
      </c>
    </row>
    <row r="103" spans="1:20" s="71" customFormat="1" ht="17.25">
      <c r="A103" s="313"/>
      <c r="B103" s="76" t="s">
        <v>19</v>
      </c>
      <c r="C103" s="64" t="s">
        <v>16</v>
      </c>
      <c r="D103" s="65">
        <v>659861</v>
      </c>
      <c r="E103" s="66">
        <v>101731</v>
      </c>
      <c r="F103" s="65">
        <v>730873</v>
      </c>
      <c r="G103" s="67">
        <v>907353</v>
      </c>
      <c r="H103" s="68">
        <f>G103*H102*H107/10000</f>
        <v>945461.826</v>
      </c>
      <c r="I103" s="69">
        <f>H103*I102*I107/10000</f>
        <v>988162.663909464</v>
      </c>
      <c r="J103" s="67">
        <f>H103*J102*J107/10000</f>
        <v>988196.7005352</v>
      </c>
      <c r="K103" s="70">
        <f>H103*K102*K107/10000</f>
        <v>988228.8462372839</v>
      </c>
      <c r="L103" s="69">
        <f>I103*L102*L107/10000</f>
        <v>1031763.3651291413</v>
      </c>
      <c r="M103" s="67">
        <f>J103*M102*M107/10000</f>
        <v>1031835.4668308346</v>
      </c>
      <c r="N103" s="70">
        <f>K103*N102*N107/10000</f>
        <v>1031903.6200967408</v>
      </c>
      <c r="O103" s="69">
        <f aca="true" t="shared" si="56" ref="O103:T103">L103*O102*O107/10000</f>
        <v>1076213.7944256347</v>
      </c>
      <c r="P103" s="67">
        <f t="shared" si="56"/>
        <v>1076328.2121605803</v>
      </c>
      <c r="Q103" s="68">
        <f t="shared" si="56"/>
        <v>1076436.4527256358</v>
      </c>
      <c r="R103" s="69">
        <f t="shared" si="56"/>
        <v>1121458.8985570825</v>
      </c>
      <c r="S103" s="67">
        <f t="shared" si="56"/>
        <v>1121620.1033282976</v>
      </c>
      <c r="T103" s="70">
        <f t="shared" si="56"/>
        <v>1121772.7268050814</v>
      </c>
    </row>
    <row r="104" spans="1:20" s="71" customFormat="1" ht="47.25">
      <c r="A104" s="313"/>
      <c r="B104" s="63" t="s">
        <v>90</v>
      </c>
      <c r="C104" s="64" t="s">
        <v>16</v>
      </c>
      <c r="D104" s="65">
        <v>270479</v>
      </c>
      <c r="E104" s="66">
        <v>240369</v>
      </c>
      <c r="F104" s="65">
        <v>236763</v>
      </c>
      <c r="G104" s="67">
        <v>241810.1</v>
      </c>
      <c r="H104" s="68">
        <f>G104*H105/100</f>
        <v>241810.1</v>
      </c>
      <c r="I104" s="69">
        <f>H104*I105/100</f>
        <v>242051.91009999998</v>
      </c>
      <c r="J104" s="67">
        <f>H104*J105/100</f>
        <v>242293.72019999998</v>
      </c>
      <c r="K104" s="70">
        <f>H104*K105/100</f>
        <v>243019.15050000002</v>
      </c>
      <c r="L104" s="69">
        <f>I104*L105/100</f>
        <v>242536.01392019997</v>
      </c>
      <c r="M104" s="67">
        <f>J104*M105/100</f>
        <v>243020.60136059995</v>
      </c>
      <c r="N104" s="70">
        <f>K104*N105/100</f>
        <v>244234.24625250002</v>
      </c>
      <c r="O104" s="69">
        <f aca="true" t="shared" si="57" ref="O104:T104">L104*O105/100</f>
        <v>243263.62196196057</v>
      </c>
      <c r="P104" s="67">
        <f t="shared" si="57"/>
        <v>244235.70436740294</v>
      </c>
      <c r="Q104" s="68">
        <f t="shared" si="57"/>
        <v>246188.12022252</v>
      </c>
      <c r="R104" s="69">
        <f t="shared" si="57"/>
        <v>245209.73093765625</v>
      </c>
      <c r="S104" s="67">
        <f t="shared" si="57"/>
        <v>246433.82570670958</v>
      </c>
      <c r="T104" s="70">
        <f t="shared" si="57"/>
        <v>248650.00142474522</v>
      </c>
    </row>
    <row r="105" spans="1:20" s="79" customFormat="1" ht="17.25">
      <c r="A105" s="313"/>
      <c r="B105" s="72" t="s">
        <v>17</v>
      </c>
      <c r="C105" s="283" t="s">
        <v>18</v>
      </c>
      <c r="D105" s="73">
        <v>97</v>
      </c>
      <c r="E105" s="74">
        <v>88.9</v>
      </c>
      <c r="F105" s="73">
        <v>98.5</v>
      </c>
      <c r="G105" s="67">
        <v>98.9</v>
      </c>
      <c r="H105" s="89">
        <v>100</v>
      </c>
      <c r="I105" s="90">
        <v>100.1</v>
      </c>
      <c r="J105" s="91">
        <v>100.2</v>
      </c>
      <c r="K105" s="92">
        <v>100.5</v>
      </c>
      <c r="L105" s="90">
        <v>100.2</v>
      </c>
      <c r="M105" s="91">
        <v>100.3</v>
      </c>
      <c r="N105" s="92">
        <v>100.5</v>
      </c>
      <c r="O105" s="90">
        <v>100.3</v>
      </c>
      <c r="P105" s="91">
        <v>100.5</v>
      </c>
      <c r="Q105" s="89">
        <v>100.8</v>
      </c>
      <c r="R105" s="90">
        <v>100.8</v>
      </c>
      <c r="S105" s="91">
        <v>100.9</v>
      </c>
      <c r="T105" s="92">
        <v>101</v>
      </c>
    </row>
    <row r="106" spans="1:20" s="71" customFormat="1" ht="17.25">
      <c r="A106" s="313"/>
      <c r="B106" s="76" t="s">
        <v>19</v>
      </c>
      <c r="C106" s="64" t="s">
        <v>16</v>
      </c>
      <c r="D106" s="65">
        <f>D104</f>
        <v>270479</v>
      </c>
      <c r="E106" s="66">
        <v>240369</v>
      </c>
      <c r="F106" s="65">
        <v>248128</v>
      </c>
      <c r="G106" s="67">
        <v>241810.1</v>
      </c>
      <c r="H106" s="68">
        <f>G106*H105*H107/10000</f>
        <v>251966.1242</v>
      </c>
      <c r="I106" s="69">
        <f>H106*I107*I105/10000</f>
        <v>262559.0320274921</v>
      </c>
      <c r="J106" s="67">
        <f>H106*J107*J105/10000</f>
        <v>262568.858706336</v>
      </c>
      <c r="K106" s="70">
        <f>H106*K107*K105/10000</f>
        <v>263101.767059019</v>
      </c>
      <c r="L106" s="69">
        <f>I106*L107*L105/10000</f>
        <v>273870.6002453005</v>
      </c>
      <c r="M106" s="67">
        <f>J106*M107*M105/10000</f>
        <v>273890.8278937532</v>
      </c>
      <c r="N106" s="70">
        <f>K106*N107*N105/10000</f>
        <v>274729.54965419235</v>
      </c>
      <c r="O106" s="69">
        <f aca="true" t="shared" si="58" ref="O106:T106">L106*O107*O105/10000</f>
        <v>285954.5927399239</v>
      </c>
      <c r="P106" s="67">
        <f t="shared" si="58"/>
        <v>286270.69331455085</v>
      </c>
      <c r="Q106" s="68">
        <f t="shared" si="58"/>
        <v>287727.5541074315</v>
      </c>
      <c r="R106" s="69">
        <f t="shared" si="58"/>
        <v>300060.1608905989</v>
      </c>
      <c r="S106" s="67">
        <f t="shared" si="58"/>
        <v>300401.0147365571</v>
      </c>
      <c r="T106" s="70">
        <f t="shared" si="58"/>
        <v>301938.41800479754</v>
      </c>
    </row>
    <row r="107" spans="1:20" s="165" customFormat="1" ht="27.75" customHeight="1">
      <c r="A107" s="287"/>
      <c r="B107" s="225" t="s">
        <v>55</v>
      </c>
      <c r="C107" s="159"/>
      <c r="D107" s="160"/>
      <c r="E107" s="159">
        <v>105.4</v>
      </c>
      <c r="F107" s="160">
        <v>104.8</v>
      </c>
      <c r="G107" s="161">
        <v>105.3</v>
      </c>
      <c r="H107" s="162">
        <v>104.2</v>
      </c>
      <c r="I107" s="163">
        <v>104.1</v>
      </c>
      <c r="J107" s="161">
        <v>104</v>
      </c>
      <c r="K107" s="164">
        <v>103.9</v>
      </c>
      <c r="L107" s="163">
        <v>104.1</v>
      </c>
      <c r="M107" s="161">
        <v>104</v>
      </c>
      <c r="N107" s="164">
        <v>103.9</v>
      </c>
      <c r="O107" s="163">
        <v>104.1</v>
      </c>
      <c r="P107" s="161">
        <v>104</v>
      </c>
      <c r="Q107" s="162">
        <v>103.9</v>
      </c>
      <c r="R107" s="163">
        <v>104.1</v>
      </c>
      <c r="S107" s="161">
        <v>104</v>
      </c>
      <c r="T107" s="164">
        <v>103.9</v>
      </c>
    </row>
    <row r="108" spans="1:20" s="71" customFormat="1" ht="112.5">
      <c r="A108" s="289"/>
      <c r="B108" s="181" t="s">
        <v>91</v>
      </c>
      <c r="C108" s="64" t="s">
        <v>16</v>
      </c>
      <c r="D108" s="65">
        <f>D112</f>
        <v>193557</v>
      </c>
      <c r="E108" s="66">
        <f aca="true" t="shared" si="59" ref="E108:T110">E112</f>
        <v>214478</v>
      </c>
      <c r="F108" s="65">
        <v>214478</v>
      </c>
      <c r="G108" s="67">
        <f aca="true" t="shared" si="60" ref="G108:H110">G112</f>
        <v>234537</v>
      </c>
      <c r="H108" s="68">
        <f t="shared" si="60"/>
        <v>232966</v>
      </c>
      <c r="I108" s="69">
        <f t="shared" si="59"/>
        <v>228306.68</v>
      </c>
      <c r="J108" s="67">
        <f t="shared" si="59"/>
        <v>234130.83</v>
      </c>
      <c r="K108" s="70">
        <f t="shared" si="59"/>
        <v>237625.32</v>
      </c>
      <c r="L108" s="69">
        <f t="shared" si="59"/>
        <v>222599.013</v>
      </c>
      <c r="M108" s="67">
        <f t="shared" si="59"/>
        <v>236472.1383</v>
      </c>
      <c r="N108" s="70">
        <f t="shared" si="59"/>
        <v>243565.953</v>
      </c>
      <c r="O108" s="69">
        <f t="shared" si="59"/>
        <v>215921.04261</v>
      </c>
      <c r="P108" s="67">
        <f t="shared" si="59"/>
        <v>240019.2203745</v>
      </c>
      <c r="Q108" s="68">
        <f t="shared" si="59"/>
        <v>250872.93159000002</v>
      </c>
      <c r="R108" s="69">
        <f t="shared" si="59"/>
        <v>209011.56924647998</v>
      </c>
      <c r="S108" s="67">
        <f t="shared" si="59"/>
        <v>244819.60478199003</v>
      </c>
      <c r="T108" s="70">
        <f t="shared" si="59"/>
        <v>259151.73833247003</v>
      </c>
    </row>
    <row r="109" spans="1:20" s="79" customFormat="1" ht="17.25">
      <c r="A109" s="290"/>
      <c r="B109" s="184" t="s">
        <v>17</v>
      </c>
      <c r="C109" s="283" t="s">
        <v>18</v>
      </c>
      <c r="D109" s="73">
        <v>96</v>
      </c>
      <c r="E109" s="74">
        <f>E113</f>
        <v>95.1</v>
      </c>
      <c r="F109" s="73">
        <v>100</v>
      </c>
      <c r="G109" s="67">
        <f t="shared" si="60"/>
        <v>94.9</v>
      </c>
      <c r="H109" s="68">
        <f t="shared" si="60"/>
        <v>99.33017</v>
      </c>
      <c r="I109" s="69">
        <f t="shared" si="59"/>
        <v>98</v>
      </c>
      <c r="J109" s="67">
        <f t="shared" si="59"/>
        <v>100.5</v>
      </c>
      <c r="K109" s="70">
        <f t="shared" si="59"/>
        <v>102</v>
      </c>
      <c r="L109" s="69">
        <f t="shared" si="59"/>
        <v>97.5</v>
      </c>
      <c r="M109" s="67">
        <f t="shared" si="59"/>
        <v>101</v>
      </c>
      <c r="N109" s="70">
        <f t="shared" si="59"/>
        <v>102.5</v>
      </c>
      <c r="O109" s="69">
        <f t="shared" si="59"/>
        <v>97</v>
      </c>
      <c r="P109" s="67">
        <f t="shared" si="59"/>
        <v>101.5</v>
      </c>
      <c r="Q109" s="68">
        <f t="shared" si="59"/>
        <v>103</v>
      </c>
      <c r="R109" s="69">
        <f t="shared" si="59"/>
        <v>96.8</v>
      </c>
      <c r="S109" s="67">
        <f t="shared" si="59"/>
        <v>102</v>
      </c>
      <c r="T109" s="70">
        <f t="shared" si="59"/>
        <v>103.3</v>
      </c>
    </row>
    <row r="110" spans="1:20" s="71" customFormat="1" ht="17.25">
      <c r="A110" s="289"/>
      <c r="B110" s="63" t="s">
        <v>19</v>
      </c>
      <c r="C110" s="64" t="s">
        <v>16</v>
      </c>
      <c r="D110" s="65">
        <f>D114</f>
        <v>193557</v>
      </c>
      <c r="E110" s="66">
        <f>E114</f>
        <v>214478</v>
      </c>
      <c r="F110" s="65">
        <v>226703</v>
      </c>
      <c r="G110" s="67">
        <f t="shared" si="60"/>
        <v>234537</v>
      </c>
      <c r="H110" s="68">
        <f t="shared" si="60"/>
        <v>242517</v>
      </c>
      <c r="I110" s="69">
        <f t="shared" si="59"/>
        <v>246474</v>
      </c>
      <c r="J110" s="67">
        <f t="shared" si="59"/>
        <v>253478.7684</v>
      </c>
      <c r="K110" s="70">
        <f t="shared" si="59"/>
        <v>257014.66626</v>
      </c>
      <c r="L110" s="69">
        <f t="shared" si="59"/>
        <v>250164.94815</v>
      </c>
      <c r="M110" s="67">
        <f t="shared" si="59"/>
        <v>266254.09832735994</v>
      </c>
      <c r="N110" s="70">
        <f t="shared" si="59"/>
        <v>273714.1942002435</v>
      </c>
      <c r="O110" s="69">
        <f t="shared" si="59"/>
        <v>252609.05969342552</v>
      </c>
      <c r="P110" s="67">
        <f t="shared" si="59"/>
        <v>281057.82619436114</v>
      </c>
      <c r="Q110" s="68">
        <f t="shared" si="59"/>
        <v>292920.7192072746</v>
      </c>
      <c r="R110" s="69">
        <f t="shared" si="59"/>
        <v>254551.11814434858</v>
      </c>
      <c r="S110" s="67">
        <f t="shared" si="59"/>
        <v>298146.1420269783</v>
      </c>
      <c r="T110" s="70">
        <f t="shared" si="59"/>
        <v>314387.9999558182</v>
      </c>
    </row>
    <row r="111" spans="1:20" s="79" customFormat="1" ht="17.25">
      <c r="A111" s="290"/>
      <c r="B111" s="188" t="s">
        <v>23</v>
      </c>
      <c r="C111" s="283"/>
      <c r="D111" s="172"/>
      <c r="E111" s="283"/>
      <c r="F111" s="172"/>
      <c r="G111" s="67"/>
      <c r="H111" s="68"/>
      <c r="I111" s="69"/>
      <c r="J111" s="67"/>
      <c r="K111" s="70"/>
      <c r="L111" s="69"/>
      <c r="M111" s="67"/>
      <c r="N111" s="70"/>
      <c r="O111" s="69"/>
      <c r="P111" s="67"/>
      <c r="Q111" s="68"/>
      <c r="R111" s="69"/>
      <c r="S111" s="67"/>
      <c r="T111" s="70"/>
    </row>
    <row r="112" spans="1:20" s="71" customFormat="1" ht="31.5">
      <c r="A112" s="313"/>
      <c r="B112" s="63" t="s">
        <v>64</v>
      </c>
      <c r="C112" s="64" t="s">
        <v>16</v>
      </c>
      <c r="D112" s="65">
        <v>193557</v>
      </c>
      <c r="E112" s="66">
        <v>214478</v>
      </c>
      <c r="F112" s="65">
        <v>214478</v>
      </c>
      <c r="G112" s="67">
        <v>234537</v>
      </c>
      <c r="H112" s="68">
        <v>232966</v>
      </c>
      <c r="I112" s="69">
        <f>H112*I113/100</f>
        <v>228306.68</v>
      </c>
      <c r="J112" s="67">
        <f>H112*J113/100</f>
        <v>234130.83</v>
      </c>
      <c r="K112" s="70">
        <f aca="true" t="shared" si="61" ref="K112:S112">H112*K113/100</f>
        <v>237625.32</v>
      </c>
      <c r="L112" s="69">
        <f t="shared" si="61"/>
        <v>222599.013</v>
      </c>
      <c r="M112" s="67">
        <f t="shared" si="61"/>
        <v>236472.1383</v>
      </c>
      <c r="N112" s="70">
        <f t="shared" si="61"/>
        <v>243565.953</v>
      </c>
      <c r="O112" s="69">
        <f t="shared" si="61"/>
        <v>215921.04261</v>
      </c>
      <c r="P112" s="67">
        <f t="shared" si="61"/>
        <v>240019.2203745</v>
      </c>
      <c r="Q112" s="68">
        <f t="shared" si="61"/>
        <v>250872.93159000002</v>
      </c>
      <c r="R112" s="69">
        <f>O112*R113/100</f>
        <v>209011.56924647998</v>
      </c>
      <c r="S112" s="67">
        <f t="shared" si="61"/>
        <v>244819.60478199003</v>
      </c>
      <c r="T112" s="70">
        <f>Q112*T113/100</f>
        <v>259151.73833247003</v>
      </c>
    </row>
    <row r="113" spans="1:20" s="79" customFormat="1" ht="17.25">
      <c r="A113" s="313"/>
      <c r="B113" s="72" t="s">
        <v>17</v>
      </c>
      <c r="C113" s="283" t="s">
        <v>18</v>
      </c>
      <c r="D113" s="86">
        <v>96</v>
      </c>
      <c r="E113" s="87">
        <v>95.1</v>
      </c>
      <c r="F113" s="86">
        <v>100</v>
      </c>
      <c r="G113" s="67">
        <v>94.9</v>
      </c>
      <c r="H113" s="68">
        <v>99.33017</v>
      </c>
      <c r="I113" s="69">
        <v>98</v>
      </c>
      <c r="J113" s="67">
        <v>100.5</v>
      </c>
      <c r="K113" s="70">
        <v>102</v>
      </c>
      <c r="L113" s="69">
        <v>97.5</v>
      </c>
      <c r="M113" s="67">
        <v>101</v>
      </c>
      <c r="N113" s="70">
        <v>102.5</v>
      </c>
      <c r="O113" s="69">
        <v>97</v>
      </c>
      <c r="P113" s="67">
        <v>101.5</v>
      </c>
      <c r="Q113" s="68">
        <v>103</v>
      </c>
      <c r="R113" s="69">
        <v>96.8</v>
      </c>
      <c r="S113" s="67">
        <v>102</v>
      </c>
      <c r="T113" s="70">
        <v>103.3</v>
      </c>
    </row>
    <row r="114" spans="1:20" s="71" customFormat="1" ht="17.25">
      <c r="A114" s="313"/>
      <c r="B114" s="76" t="s">
        <v>19</v>
      </c>
      <c r="C114" s="64" t="s">
        <v>16</v>
      </c>
      <c r="D114" s="65">
        <v>193557</v>
      </c>
      <c r="E114" s="66">
        <v>214478</v>
      </c>
      <c r="F114" s="65">
        <v>226703</v>
      </c>
      <c r="G114" s="67">
        <v>234537</v>
      </c>
      <c r="H114" s="68">
        <v>242517</v>
      </c>
      <c r="I114" s="69">
        <v>246474</v>
      </c>
      <c r="J114" s="67">
        <f>H114*J113*J115/10000</f>
        <v>253478.7684</v>
      </c>
      <c r="K114" s="70">
        <f aca="true" t="shared" si="62" ref="K114:T114">H114*K113*K115/10000</f>
        <v>257014.66626</v>
      </c>
      <c r="L114" s="69">
        <f t="shared" si="62"/>
        <v>250164.94815</v>
      </c>
      <c r="M114" s="67">
        <f t="shared" si="62"/>
        <v>266254.09832735994</v>
      </c>
      <c r="N114" s="70">
        <f t="shared" si="62"/>
        <v>273714.1942002435</v>
      </c>
      <c r="O114" s="69">
        <f t="shared" si="62"/>
        <v>252609.05969342552</v>
      </c>
      <c r="P114" s="67">
        <f t="shared" si="62"/>
        <v>281057.82619436114</v>
      </c>
      <c r="Q114" s="68">
        <f t="shared" si="62"/>
        <v>292920.7192072746</v>
      </c>
      <c r="R114" s="69">
        <f t="shared" si="62"/>
        <v>254551.11814434858</v>
      </c>
      <c r="S114" s="67">
        <f t="shared" si="62"/>
        <v>298146.1420269783</v>
      </c>
      <c r="T114" s="70">
        <f t="shared" si="62"/>
        <v>314387.9999558182</v>
      </c>
    </row>
    <row r="115" spans="1:20" s="165" customFormat="1" ht="38.25" customHeight="1">
      <c r="A115" s="287"/>
      <c r="B115" s="226" t="s">
        <v>56</v>
      </c>
      <c r="C115" s="159"/>
      <c r="D115" s="160"/>
      <c r="E115" s="159">
        <v>106.2</v>
      </c>
      <c r="F115" s="160">
        <v>105.7</v>
      </c>
      <c r="G115" s="161">
        <v>104.6</v>
      </c>
      <c r="H115" s="162">
        <v>104.1</v>
      </c>
      <c r="I115" s="163">
        <v>104.1</v>
      </c>
      <c r="J115" s="161">
        <v>104</v>
      </c>
      <c r="K115" s="164">
        <v>103.9</v>
      </c>
      <c r="L115" s="163">
        <v>104.1</v>
      </c>
      <c r="M115" s="161">
        <v>104</v>
      </c>
      <c r="N115" s="164">
        <v>103.9</v>
      </c>
      <c r="O115" s="163">
        <v>104.1</v>
      </c>
      <c r="P115" s="161">
        <v>104</v>
      </c>
      <c r="Q115" s="162">
        <v>103.9</v>
      </c>
      <c r="R115" s="163">
        <v>104.1</v>
      </c>
      <c r="S115" s="161">
        <v>104</v>
      </c>
      <c r="T115" s="164">
        <v>103.9</v>
      </c>
    </row>
    <row r="116" spans="1:20" s="71" customFormat="1" ht="16.5" customHeight="1">
      <c r="A116" s="313"/>
      <c r="B116" s="63" t="s">
        <v>57</v>
      </c>
      <c r="C116" s="64" t="s">
        <v>16</v>
      </c>
      <c r="D116" s="65"/>
      <c r="E116" s="66">
        <v>2379461</v>
      </c>
      <c r="F116" s="65">
        <v>2403256</v>
      </c>
      <c r="G116" s="91">
        <v>1367967.8</v>
      </c>
      <c r="H116" s="68">
        <v>1406479.28</v>
      </c>
      <c r="I116" s="69">
        <v>1296485.03</v>
      </c>
      <c r="J116" s="67">
        <f>H116*J117/100</f>
        <v>1409292.23856</v>
      </c>
      <c r="K116" s="70">
        <f>H116*K117/100</f>
        <v>1410698.71784</v>
      </c>
      <c r="L116" s="69">
        <f>I116*L117/100</f>
        <v>1296485.03</v>
      </c>
      <c r="M116" s="67">
        <f>J116*M117/100</f>
        <v>1412110.82303712</v>
      </c>
      <c r="N116" s="70">
        <f>K116*N117/100</f>
        <v>1414930.81399352</v>
      </c>
      <c r="O116" s="69">
        <f aca="true" t="shared" si="63" ref="O116:T116">L116*O117/100</f>
        <v>1296485.03</v>
      </c>
      <c r="P116" s="67">
        <f t="shared" si="63"/>
        <v>1414935.0446831945</v>
      </c>
      <c r="Q116" s="68">
        <f t="shared" si="63"/>
        <v>1419175.6064355008</v>
      </c>
      <c r="R116" s="69">
        <f t="shared" si="63"/>
        <v>1296485.03</v>
      </c>
      <c r="S116" s="67">
        <f t="shared" si="63"/>
        <v>1417764.9147725608</v>
      </c>
      <c r="T116" s="70">
        <f t="shared" si="63"/>
        <v>1423433.1332548072</v>
      </c>
    </row>
    <row r="117" spans="1:20" s="75" customFormat="1" ht="26.25" customHeight="1">
      <c r="A117" s="313"/>
      <c r="B117" s="72" t="s">
        <v>17</v>
      </c>
      <c r="C117" s="283" t="s">
        <v>18</v>
      </c>
      <c r="D117" s="73"/>
      <c r="E117" s="74"/>
      <c r="F117" s="73">
        <v>101</v>
      </c>
      <c r="G117" s="91">
        <v>99.6</v>
      </c>
      <c r="H117" s="68">
        <f>H116/G116*100</f>
        <v>102.81523293165233</v>
      </c>
      <c r="I117" s="69">
        <f>I116/H116*100</f>
        <v>92.17946175502848</v>
      </c>
      <c r="J117" s="67">
        <v>100.2</v>
      </c>
      <c r="K117" s="70">
        <v>100.3</v>
      </c>
      <c r="L117" s="69">
        <v>100</v>
      </c>
      <c r="M117" s="67">
        <v>100.2</v>
      </c>
      <c r="N117" s="70">
        <v>100.3</v>
      </c>
      <c r="O117" s="69">
        <v>100</v>
      </c>
      <c r="P117" s="67">
        <v>100.2</v>
      </c>
      <c r="Q117" s="68">
        <v>100.3</v>
      </c>
      <c r="R117" s="69">
        <v>100</v>
      </c>
      <c r="S117" s="67">
        <v>100.2</v>
      </c>
      <c r="T117" s="70">
        <v>100.3</v>
      </c>
    </row>
    <row r="118" spans="1:20" s="71" customFormat="1" ht="17.25">
      <c r="A118" s="313"/>
      <c r="B118" s="76" t="s">
        <v>19</v>
      </c>
      <c r="C118" s="64" t="s">
        <v>16</v>
      </c>
      <c r="D118" s="65"/>
      <c r="E118" s="66">
        <v>2379461</v>
      </c>
      <c r="F118" s="65">
        <v>2501789</v>
      </c>
      <c r="G118" s="91">
        <v>1367967.8</v>
      </c>
      <c r="H118" s="68">
        <f>H117*G118*H119/10000</f>
        <v>1409292.23856</v>
      </c>
      <c r="I118" s="69">
        <f>I119*I117*H118/10000</f>
        <v>1309470.62406048</v>
      </c>
      <c r="J118" s="67">
        <f>J117*J119*H118/10000</f>
        <v>1421995.59879838</v>
      </c>
      <c r="K118" s="70">
        <f>K117*K119*I118/10000</f>
        <v>1319966.0311123247</v>
      </c>
      <c r="L118" s="69">
        <f aca="true" t="shared" si="64" ref="L118:T118">L117*L119*J118/10000</f>
        <v>1436215.5547863638</v>
      </c>
      <c r="M118" s="67">
        <f t="shared" si="64"/>
        <v>1333186.8108799458</v>
      </c>
      <c r="N118" s="70">
        <f t="shared" si="64"/>
        <v>1449167.346659427</v>
      </c>
      <c r="O118" s="69">
        <f t="shared" si="64"/>
        <v>1373182.4152063443</v>
      </c>
      <c r="P118" s="67">
        <f t="shared" si="64"/>
        <v>1486915.257705212</v>
      </c>
      <c r="Q118" s="68">
        <f t="shared" si="64"/>
        <v>1406225.3036634545</v>
      </c>
      <c r="R118" s="69">
        <f t="shared" si="64"/>
        <v>1521114.308632432</v>
      </c>
      <c r="S118" s="67">
        <f t="shared" si="64"/>
        <v>1437218.509356197</v>
      </c>
      <c r="T118" s="70">
        <f t="shared" si="64"/>
        <v>1553139.849286379</v>
      </c>
    </row>
    <row r="119" spans="1:20" s="230" customFormat="1" ht="27" customHeight="1">
      <c r="A119" s="294"/>
      <c r="B119" s="227" t="s">
        <v>100</v>
      </c>
      <c r="C119" s="228"/>
      <c r="D119" s="229"/>
      <c r="E119" s="228"/>
      <c r="F119" s="229">
        <v>103.2</v>
      </c>
      <c r="G119" s="161">
        <v>100.7</v>
      </c>
      <c r="H119" s="162">
        <v>100.2</v>
      </c>
      <c r="I119" s="163">
        <v>100.8</v>
      </c>
      <c r="J119" s="161">
        <v>100.7</v>
      </c>
      <c r="K119" s="164">
        <v>100.5</v>
      </c>
      <c r="L119" s="163">
        <v>101</v>
      </c>
      <c r="M119" s="161">
        <v>100.8</v>
      </c>
      <c r="N119" s="164">
        <v>100.6</v>
      </c>
      <c r="O119" s="163">
        <v>103</v>
      </c>
      <c r="P119" s="161">
        <v>102.4</v>
      </c>
      <c r="Q119" s="162">
        <v>102.1</v>
      </c>
      <c r="R119" s="163">
        <v>102.3</v>
      </c>
      <c r="S119" s="161">
        <v>102</v>
      </c>
      <c r="T119" s="164">
        <v>101.8</v>
      </c>
    </row>
    <row r="120" spans="1:20" s="79" customFormat="1" ht="12.75" customHeight="1">
      <c r="A120" s="290"/>
      <c r="B120" s="226" t="s">
        <v>58</v>
      </c>
      <c r="C120" s="283" t="s">
        <v>58</v>
      </c>
      <c r="D120" s="172"/>
      <c r="E120" s="283"/>
      <c r="F120" s="172"/>
      <c r="G120" s="67"/>
      <c r="H120" s="68"/>
      <c r="I120" s="69"/>
      <c r="J120" s="67"/>
      <c r="K120" s="70"/>
      <c r="L120" s="69"/>
      <c r="M120" s="67"/>
      <c r="N120" s="70"/>
      <c r="O120" s="69"/>
      <c r="P120" s="67"/>
      <c r="Q120" s="68"/>
      <c r="R120" s="69"/>
      <c r="S120" s="67"/>
      <c r="T120" s="70"/>
    </row>
    <row r="121" spans="1:20" s="231" customFormat="1" ht="63">
      <c r="A121" s="295"/>
      <c r="B121" s="232" t="s">
        <v>59</v>
      </c>
      <c r="C121" s="233"/>
      <c r="D121" s="234"/>
      <c r="E121" s="235"/>
      <c r="F121" s="234"/>
      <c r="G121" s="152"/>
      <c r="H121" s="150"/>
      <c r="I121" s="151"/>
      <c r="J121" s="152"/>
      <c r="K121" s="236"/>
      <c r="L121" s="151"/>
      <c r="M121" s="152"/>
      <c r="N121" s="236"/>
      <c r="O121" s="151"/>
      <c r="P121" s="152"/>
      <c r="Q121" s="150"/>
      <c r="R121" s="151"/>
      <c r="S121" s="152"/>
      <c r="T121" s="236"/>
    </row>
    <row r="122" spans="1:20" s="237" customFormat="1" ht="17.25">
      <c r="A122" s="296"/>
      <c r="B122" s="238" t="s">
        <v>65</v>
      </c>
      <c r="C122" s="239" t="s">
        <v>16</v>
      </c>
      <c r="D122" s="106" t="e">
        <f>D126+D151+D208+D222</f>
        <v>#REF!</v>
      </c>
      <c r="E122" s="240" t="e">
        <f>E126+E151+E208+E222</f>
        <v>#REF!</v>
      </c>
      <c r="F122" s="106">
        <v>26545286</v>
      </c>
      <c r="G122" s="152">
        <f aca="true" t="shared" si="65" ref="G122:T122">G126+G151+G208+G222+G230</f>
        <v>25212962.000000004</v>
      </c>
      <c r="H122" s="152">
        <f t="shared" si="65"/>
        <v>24859914.802673697</v>
      </c>
      <c r="I122" s="152">
        <f t="shared" si="65"/>
        <v>25045653.2584318</v>
      </c>
      <c r="J122" s="152">
        <f t="shared" si="65"/>
        <v>25325380.12447307</v>
      </c>
      <c r="K122" s="152">
        <f t="shared" si="65"/>
        <v>25507358.107487697</v>
      </c>
      <c r="L122" s="152">
        <f t="shared" si="65"/>
        <v>25330316.687510476</v>
      </c>
      <c r="M122" s="152">
        <f t="shared" si="65"/>
        <v>25831434.69720221</v>
      </c>
      <c r="N122" s="152">
        <f t="shared" si="65"/>
        <v>26175722.010057665</v>
      </c>
      <c r="O122" s="152">
        <f t="shared" si="65"/>
        <v>25799005.101765588</v>
      </c>
      <c r="P122" s="152">
        <f t="shared" si="65"/>
        <v>26537322.395611417</v>
      </c>
      <c r="Q122" s="152">
        <f t="shared" si="65"/>
        <v>27055187.989228375</v>
      </c>
      <c r="R122" s="152">
        <f t="shared" si="65"/>
        <v>26411807.939702515</v>
      </c>
      <c r="S122" s="152">
        <f t="shared" si="65"/>
        <v>27376220.374231774</v>
      </c>
      <c r="T122" s="152">
        <f t="shared" si="65"/>
        <v>28138778.964489274</v>
      </c>
    </row>
    <row r="123" spans="1:20" s="231" customFormat="1" ht="17.25">
      <c r="A123" s="295"/>
      <c r="B123" s="232" t="s">
        <v>60</v>
      </c>
      <c r="C123" s="233" t="s">
        <v>18</v>
      </c>
      <c r="D123" s="234">
        <v>108.8</v>
      </c>
      <c r="E123" s="235">
        <v>102.8</v>
      </c>
      <c r="F123" s="234">
        <v>100.1</v>
      </c>
      <c r="G123" s="152">
        <v>99.6</v>
      </c>
      <c r="H123" s="150">
        <f>H122/G122*100</f>
        <v>98.59973930343327</v>
      </c>
      <c r="I123" s="151">
        <f>I122/H122*100</f>
        <v>100.74714035519594</v>
      </c>
      <c r="J123" s="152">
        <f>J122/H122*100</f>
        <v>101.8723528439016</v>
      </c>
      <c r="K123" s="236">
        <f>K122/H122*100</f>
        <v>102.60436654732368</v>
      </c>
      <c r="L123" s="151">
        <f>L122/I122*100</f>
        <v>101.13657817642606</v>
      </c>
      <c r="M123" s="152">
        <f>M122/J122*100</f>
        <v>101.99821116303845</v>
      </c>
      <c r="N123" s="236">
        <f>N122/K122*100</f>
        <v>102.62027882210887</v>
      </c>
      <c r="O123" s="151">
        <f aca="true" t="shared" si="66" ref="O123:T123">O122/L122*100</f>
        <v>101.8503061767333</v>
      </c>
      <c r="P123" s="152">
        <f t="shared" si="66"/>
        <v>102.73266934912316</v>
      </c>
      <c r="Q123" s="150">
        <f t="shared" si="66"/>
        <v>103.35985375621269</v>
      </c>
      <c r="R123" s="151">
        <f t="shared" si="66"/>
        <v>102.37529639425898</v>
      </c>
      <c r="S123" s="152">
        <f>S122/P122*100</f>
        <v>103.16120053905323</v>
      </c>
      <c r="T123" s="236">
        <f t="shared" si="66"/>
        <v>104.00511345806325</v>
      </c>
    </row>
    <row r="124" spans="1:20" s="237" customFormat="1" ht="17.25">
      <c r="A124" s="296"/>
      <c r="B124" s="238" t="s">
        <v>43</v>
      </c>
      <c r="C124" s="239" t="s">
        <v>16</v>
      </c>
      <c r="D124" s="106" t="e">
        <f>D128+D153+D210+D224</f>
        <v>#REF!</v>
      </c>
      <c r="E124" s="240" t="e">
        <f>E128+E153+E210+E224</f>
        <v>#REF!</v>
      </c>
      <c r="F124" s="106">
        <v>27578086</v>
      </c>
      <c r="G124" s="152">
        <f aca="true" t="shared" si="67" ref="G124:T124">G128+G153+G210+G224+G232</f>
        <v>25212962.000000004</v>
      </c>
      <c r="H124" s="152">
        <f t="shared" si="67"/>
        <v>25711569.41682954</v>
      </c>
      <c r="I124" s="152">
        <f t="shared" si="67"/>
        <v>26993800.623151068</v>
      </c>
      <c r="J124" s="152">
        <f t="shared" si="67"/>
        <v>27142556.923692316</v>
      </c>
      <c r="K124" s="152">
        <f t="shared" si="67"/>
        <v>27364823.933645085</v>
      </c>
      <c r="L124" s="152">
        <f t="shared" si="67"/>
        <v>28372643.110375226</v>
      </c>
      <c r="M124" s="152">
        <f t="shared" si="67"/>
        <v>28812056.018366896</v>
      </c>
      <c r="N124" s="152">
        <f t="shared" si="67"/>
        <v>29010838.967720352</v>
      </c>
      <c r="O124" s="152">
        <f t="shared" si="67"/>
        <v>30283330.420066275</v>
      </c>
      <c r="P124" s="152">
        <f t="shared" si="67"/>
        <v>30770599.658885125</v>
      </c>
      <c r="Q124" s="152">
        <f t="shared" si="67"/>
        <v>31303485.079625666</v>
      </c>
      <c r="R124" s="152">
        <f t="shared" si="67"/>
        <v>32233603.41638341</v>
      </c>
      <c r="S124" s="152">
        <f t="shared" si="67"/>
        <v>33169086.753575463</v>
      </c>
      <c r="T124" s="152">
        <f t="shared" si="67"/>
        <v>33761769.07237202</v>
      </c>
    </row>
    <row r="125" spans="1:20" s="113" customFormat="1" ht="47.25">
      <c r="A125" s="295"/>
      <c r="B125" s="241" t="s">
        <v>44</v>
      </c>
      <c r="C125" s="109"/>
      <c r="D125" s="242"/>
      <c r="E125" s="243"/>
      <c r="F125" s="242"/>
      <c r="G125" s="91"/>
      <c r="H125" s="89"/>
      <c r="I125" s="90"/>
      <c r="J125" s="91"/>
      <c r="K125" s="92"/>
      <c r="L125" s="90"/>
      <c r="M125" s="91"/>
      <c r="N125" s="92"/>
      <c r="O125" s="90"/>
      <c r="P125" s="91"/>
      <c r="Q125" s="89"/>
      <c r="R125" s="90"/>
      <c r="S125" s="91"/>
      <c r="T125" s="92"/>
    </row>
    <row r="126" spans="1:20" s="107" customFormat="1" ht="37.5">
      <c r="A126" s="296"/>
      <c r="B126" s="244" t="s">
        <v>66</v>
      </c>
      <c r="C126" s="103" t="s">
        <v>16</v>
      </c>
      <c r="D126" s="104" t="e">
        <f>D130+D134+#REF!+D137+#REF!</f>
        <v>#REF!</v>
      </c>
      <c r="E126" s="240" t="e">
        <f>E130+E134+#REF!+E137+#REF!+E140</f>
        <v>#REF!</v>
      </c>
      <c r="F126" s="104">
        <v>6424543</v>
      </c>
      <c r="G126" s="91">
        <f>G130+G134+G137+G144+G147</f>
        <v>8382382</v>
      </c>
      <c r="H126" s="91">
        <f aca="true" t="shared" si="68" ref="H126:T126">H130+H134+H137+H144+H147</f>
        <v>8215861.5262408</v>
      </c>
      <c r="I126" s="91">
        <f t="shared" si="68"/>
        <v>8223246.100550747</v>
      </c>
      <c r="J126" s="91">
        <f t="shared" si="68"/>
        <v>8320843.288986264</v>
      </c>
      <c r="K126" s="91">
        <f t="shared" si="68"/>
        <v>8412676.059053782</v>
      </c>
      <c r="L126" s="91">
        <f t="shared" si="68"/>
        <v>8307261.247441862</v>
      </c>
      <c r="M126" s="91">
        <f t="shared" si="68"/>
        <v>8485831.131970491</v>
      </c>
      <c r="N126" s="91">
        <f t="shared" si="68"/>
        <v>8645358.41274829</v>
      </c>
      <c r="O126" s="91">
        <f t="shared" si="68"/>
        <v>8487411.563538823</v>
      </c>
      <c r="P126" s="91">
        <f t="shared" si="68"/>
        <v>8750001.452310266</v>
      </c>
      <c r="Q126" s="91">
        <f t="shared" si="68"/>
        <v>8961278.732416727</v>
      </c>
      <c r="R126" s="91">
        <f t="shared" si="68"/>
        <v>8743106.569979528</v>
      </c>
      <c r="S126" s="91">
        <f t="shared" si="68"/>
        <v>9066785.382717563</v>
      </c>
      <c r="T126" s="91">
        <f t="shared" si="68"/>
        <v>9385954.846705025</v>
      </c>
    </row>
    <row r="127" spans="1:20" s="113" customFormat="1" ht="17.25">
      <c r="A127" s="295"/>
      <c r="B127" s="245" t="s">
        <v>45</v>
      </c>
      <c r="C127" s="109" t="s">
        <v>18</v>
      </c>
      <c r="D127" s="115">
        <v>111.7</v>
      </c>
      <c r="E127" s="116">
        <v>99.2</v>
      </c>
      <c r="F127" s="115">
        <v>108.1</v>
      </c>
      <c r="G127" s="91">
        <f>G126/F126*100</f>
        <v>130.47436992794664</v>
      </c>
      <c r="H127" s="89">
        <f>H126/G126*100</f>
        <v>98.01344684888853</v>
      </c>
      <c r="I127" s="90">
        <f>I126/H126*100</f>
        <v>100.08988192274614</v>
      </c>
      <c r="J127" s="91">
        <f>J126/H126*100</f>
        <v>101.27779372145163</v>
      </c>
      <c r="K127" s="92">
        <f>K126/H126*100</f>
        <v>102.39554345194807</v>
      </c>
      <c r="L127" s="90">
        <f>L126/I126*100</f>
        <v>101.02167861527928</v>
      </c>
      <c r="M127" s="91">
        <f>M126/J126*100</f>
        <v>101.98282598595037</v>
      </c>
      <c r="N127" s="92">
        <f>N126/K126*100</f>
        <v>102.76585419504052</v>
      </c>
      <c r="O127" s="90">
        <f aca="true" t="shared" si="69" ref="O127:T127">O126/L126*100</f>
        <v>102.16858854839117</v>
      </c>
      <c r="P127" s="91">
        <f t="shared" si="69"/>
        <v>103.11307538685878</v>
      </c>
      <c r="Q127" s="89">
        <f t="shared" si="69"/>
        <v>103.65421888354085</v>
      </c>
      <c r="R127" s="90">
        <f t="shared" si="69"/>
        <v>103.01263824107632</v>
      </c>
      <c r="S127" s="91">
        <f t="shared" si="69"/>
        <v>103.62038717517763</v>
      </c>
      <c r="T127" s="92">
        <f t="shared" si="69"/>
        <v>104.7390124441958</v>
      </c>
    </row>
    <row r="128" spans="1:20" s="107" customFormat="1" ht="17.25">
      <c r="A128" s="296"/>
      <c r="B128" s="246" t="s">
        <v>19</v>
      </c>
      <c r="C128" s="103" t="s">
        <v>16</v>
      </c>
      <c r="D128" s="104" t="e">
        <f>D132+D136+#REF!+D139+#REF!</f>
        <v>#REF!</v>
      </c>
      <c r="E128" s="240" t="e">
        <f>E132+E136+#REF!+E139+#REF!+E142</f>
        <v>#REF!</v>
      </c>
      <c r="F128" s="104">
        <v>6630688</v>
      </c>
      <c r="G128" s="91">
        <f>G132+G136+G139+G146+G149</f>
        <v>8382382</v>
      </c>
      <c r="H128" s="91">
        <f>H132+H136+H139+H146+H149</f>
        <v>8271816.773173376</v>
      </c>
      <c r="I128" s="91">
        <f aca="true" t="shared" si="70" ref="I128:T128">I132+I136+I139+I146+I149</f>
        <v>8398208.540521631</v>
      </c>
      <c r="J128" s="91">
        <f t="shared" si="70"/>
        <v>8485679.109894153</v>
      </c>
      <c r="K128" s="91">
        <f t="shared" si="70"/>
        <v>8561212.545387032</v>
      </c>
      <c r="L128" s="91">
        <f t="shared" si="70"/>
        <v>8605387.292356718</v>
      </c>
      <c r="M128" s="91">
        <f t="shared" si="70"/>
        <v>8760554.213228267</v>
      </c>
      <c r="N128" s="91">
        <f t="shared" si="70"/>
        <v>8893971.81400122</v>
      </c>
      <c r="O128" s="91">
        <f t="shared" si="70"/>
        <v>9039551.196852718</v>
      </c>
      <c r="P128" s="91">
        <f t="shared" si="70"/>
        <v>9250002.300853044</v>
      </c>
      <c r="Q128" s="91">
        <f t="shared" si="70"/>
        <v>9420795.393194787</v>
      </c>
      <c r="R128" s="91">
        <f t="shared" si="70"/>
        <v>9465918.388479533</v>
      </c>
      <c r="S128" s="91">
        <f t="shared" si="70"/>
        <v>9735062.285933549</v>
      </c>
      <c r="T128" s="91">
        <f t="shared" si="70"/>
        <v>10007309.146559834</v>
      </c>
    </row>
    <row r="129" spans="1:20" s="113" customFormat="1" ht="17.25">
      <c r="A129" s="295"/>
      <c r="B129" s="247" t="s">
        <v>23</v>
      </c>
      <c r="C129" s="109"/>
      <c r="D129" s="115"/>
      <c r="E129" s="116"/>
      <c r="F129" s="115"/>
      <c r="G129" s="91"/>
      <c r="H129" s="89"/>
      <c r="I129" s="90"/>
      <c r="J129" s="91"/>
      <c r="K129" s="92"/>
      <c r="L129" s="90"/>
      <c r="M129" s="91"/>
      <c r="N129" s="92"/>
      <c r="O129" s="90"/>
      <c r="P129" s="91"/>
      <c r="Q129" s="89"/>
      <c r="R129" s="90"/>
      <c r="S129" s="91"/>
      <c r="T129" s="92"/>
    </row>
    <row r="130" spans="1:20" s="107" customFormat="1" ht="31.5">
      <c r="A130" s="311"/>
      <c r="B130" s="102" t="s">
        <v>67</v>
      </c>
      <c r="C130" s="103" t="s">
        <v>16</v>
      </c>
      <c r="D130" s="104">
        <v>67950</v>
      </c>
      <c r="E130" s="105">
        <v>75426</v>
      </c>
      <c r="F130" s="106">
        <v>79952</v>
      </c>
      <c r="G130" s="91">
        <v>92852</v>
      </c>
      <c r="H130" s="89">
        <f>G130*H131/100</f>
        <v>93223.40800000001</v>
      </c>
      <c r="I130" s="90">
        <f>H130*I131/100</f>
        <v>93316.63140800002</v>
      </c>
      <c r="J130" s="91">
        <f>H130*J131/100</f>
        <v>94155.64208</v>
      </c>
      <c r="K130" s="92">
        <f>H130*K131/100</f>
        <v>95367.54638400002</v>
      </c>
      <c r="L130" s="90">
        <f>I130*L131/100</f>
        <v>94716.38087912001</v>
      </c>
      <c r="M130" s="91">
        <f>J130*M131/100</f>
        <v>96886.15570032</v>
      </c>
      <c r="N130" s="92">
        <f>K130*N131/100</f>
        <v>99277.615785744</v>
      </c>
      <c r="O130" s="90">
        <f aca="true" t="shared" si="71" ref="O130:T130">L130*O131/100</f>
        <v>96515.99211582329</v>
      </c>
      <c r="P130" s="91">
        <f t="shared" si="71"/>
        <v>100470.94346123184</v>
      </c>
      <c r="Q130" s="89">
        <f t="shared" si="71"/>
        <v>104340.77419081694</v>
      </c>
      <c r="R130" s="90">
        <f t="shared" si="71"/>
        <v>98735.85993448723</v>
      </c>
      <c r="S130" s="91">
        <f t="shared" si="71"/>
        <v>104690.72308660358</v>
      </c>
      <c r="T130" s="92">
        <f t="shared" si="71"/>
        <v>110183.85754550269</v>
      </c>
    </row>
    <row r="131" spans="1:20" s="113" customFormat="1" ht="17.25">
      <c r="A131" s="311"/>
      <c r="B131" s="108" t="s">
        <v>17</v>
      </c>
      <c r="C131" s="109" t="s">
        <v>18</v>
      </c>
      <c r="D131" s="110">
        <v>96.4</v>
      </c>
      <c r="E131" s="111">
        <v>111</v>
      </c>
      <c r="F131" s="112">
        <v>106</v>
      </c>
      <c r="G131" s="91">
        <v>92.4</v>
      </c>
      <c r="H131" s="89">
        <v>100.4</v>
      </c>
      <c r="I131" s="90">
        <v>100.1</v>
      </c>
      <c r="J131" s="91">
        <v>101</v>
      </c>
      <c r="K131" s="92">
        <v>102.3</v>
      </c>
      <c r="L131" s="90">
        <v>101.5</v>
      </c>
      <c r="M131" s="91">
        <v>102.9</v>
      </c>
      <c r="N131" s="92">
        <v>104.1</v>
      </c>
      <c r="O131" s="90">
        <v>101.9</v>
      </c>
      <c r="P131" s="91">
        <v>103.7</v>
      </c>
      <c r="Q131" s="89">
        <v>105.1</v>
      </c>
      <c r="R131" s="90">
        <v>102.3</v>
      </c>
      <c r="S131" s="91">
        <v>104.2</v>
      </c>
      <c r="T131" s="92">
        <v>105.6</v>
      </c>
    </row>
    <row r="132" spans="1:20" s="107" customFormat="1" ht="17.25">
      <c r="A132" s="311"/>
      <c r="B132" s="114" t="s">
        <v>19</v>
      </c>
      <c r="C132" s="103" t="s">
        <v>16</v>
      </c>
      <c r="D132" s="104">
        <v>67950</v>
      </c>
      <c r="E132" s="105">
        <v>75426</v>
      </c>
      <c r="F132" s="104">
        <v>83070</v>
      </c>
      <c r="G132" s="91">
        <v>92852</v>
      </c>
      <c r="H132" s="89">
        <f>G132*H133*H131/10000</f>
        <v>98071.02521600001</v>
      </c>
      <c r="I132" s="90">
        <f>H132*I133*I131/10000</f>
        <v>103666.5656307241</v>
      </c>
      <c r="J132" s="91">
        <f>H132*J133*J131/10000</f>
        <v>104202.42571250434</v>
      </c>
      <c r="K132" s="92">
        <f>H132*K133*K131/10000</f>
        <v>105342.99173576641</v>
      </c>
      <c r="L132" s="90">
        <f aca="true" t="shared" si="72" ref="L132:T132">I132*L133*L131/10000</f>
        <v>111008.75014152014</v>
      </c>
      <c r="M132" s="91">
        <f t="shared" si="72"/>
        <v>112799.95945319167</v>
      </c>
      <c r="N132" s="92">
        <f t="shared" si="72"/>
        <v>115254.81917117638</v>
      </c>
      <c r="O132" s="90">
        <f t="shared" si="72"/>
        <v>119452.51971228473</v>
      </c>
      <c r="P132" s="91">
        <f t="shared" si="72"/>
        <v>123290.13008241961</v>
      </c>
      <c r="Q132" s="89">
        <f t="shared" si="72"/>
        <v>127552.85414119842</v>
      </c>
      <c r="R132" s="90">
        <f t="shared" si="72"/>
        <v>129287.52347027598</v>
      </c>
      <c r="S132" s="91">
        <f t="shared" si="72"/>
        <v>135662.54121645057</v>
      </c>
      <c r="T132" s="92">
        <f t="shared" si="72"/>
        <v>142104.08374162632</v>
      </c>
    </row>
    <row r="133" spans="1:20" s="211" customFormat="1" ht="15.75" customHeight="1">
      <c r="A133" s="297"/>
      <c r="B133" s="248" t="s">
        <v>46</v>
      </c>
      <c r="C133" s="249"/>
      <c r="D133" s="250"/>
      <c r="E133" s="249">
        <v>104.3</v>
      </c>
      <c r="F133" s="250">
        <v>103.9</v>
      </c>
      <c r="G133" s="103"/>
      <c r="H133" s="208">
        <v>105.2</v>
      </c>
      <c r="I133" s="209">
        <v>105.6</v>
      </c>
      <c r="J133" s="103">
        <v>105.2</v>
      </c>
      <c r="K133" s="210">
        <v>105</v>
      </c>
      <c r="L133" s="209">
        <v>105.5</v>
      </c>
      <c r="M133" s="103">
        <v>105.2</v>
      </c>
      <c r="N133" s="210">
        <v>105.1</v>
      </c>
      <c r="O133" s="209">
        <v>105.6</v>
      </c>
      <c r="P133" s="103">
        <v>105.4</v>
      </c>
      <c r="Q133" s="208">
        <v>105.3</v>
      </c>
      <c r="R133" s="209">
        <v>105.8</v>
      </c>
      <c r="S133" s="103">
        <v>105.6</v>
      </c>
      <c r="T133" s="210">
        <v>105.5</v>
      </c>
    </row>
    <row r="134" spans="1:20" s="107" customFormat="1" ht="31.5">
      <c r="A134" s="298"/>
      <c r="B134" s="102" t="s">
        <v>92</v>
      </c>
      <c r="C134" s="103" t="s">
        <v>16</v>
      </c>
      <c r="D134" s="104">
        <v>3244400</v>
      </c>
      <c r="E134" s="105">
        <v>3200896.9</v>
      </c>
      <c r="F134" s="104">
        <v>3248910</v>
      </c>
      <c r="G134" s="67">
        <v>3808055</v>
      </c>
      <c r="H134" s="68">
        <v>3548331</v>
      </c>
      <c r="I134" s="69">
        <v>3488010</v>
      </c>
      <c r="J134" s="67">
        <v>3583815</v>
      </c>
      <c r="K134" s="70">
        <v>3658330</v>
      </c>
      <c r="L134" s="69">
        <v>3491498</v>
      </c>
      <c r="M134" s="67">
        <v>3666242</v>
      </c>
      <c r="N134" s="70">
        <v>3793688</v>
      </c>
      <c r="O134" s="69">
        <v>3540379</v>
      </c>
      <c r="P134" s="67">
        <v>3794561</v>
      </c>
      <c r="Q134" s="68">
        <v>3960610</v>
      </c>
      <c r="R134" s="69">
        <v>3635969</v>
      </c>
      <c r="S134" s="67">
        <v>3946343</v>
      </c>
      <c r="T134" s="70">
        <v>4190326</v>
      </c>
    </row>
    <row r="135" spans="1:20" s="113" customFormat="1" ht="17.25">
      <c r="A135" s="298"/>
      <c r="B135" s="108" t="s">
        <v>17</v>
      </c>
      <c r="C135" s="109" t="s">
        <v>18</v>
      </c>
      <c r="D135" s="115">
        <v>120.1</v>
      </c>
      <c r="E135" s="116">
        <v>99.2</v>
      </c>
      <c r="F135" s="115">
        <v>101.5</v>
      </c>
      <c r="G135" s="67">
        <v>116.8</v>
      </c>
      <c r="H135" s="68">
        <v>93.17962</v>
      </c>
      <c r="I135" s="69">
        <v>98.3</v>
      </c>
      <c r="J135" s="67">
        <v>101</v>
      </c>
      <c r="K135" s="70">
        <v>103.1</v>
      </c>
      <c r="L135" s="69">
        <v>100.1</v>
      </c>
      <c r="M135" s="67">
        <v>102.3</v>
      </c>
      <c r="N135" s="70">
        <v>103.7</v>
      </c>
      <c r="O135" s="69">
        <v>101.4</v>
      </c>
      <c r="P135" s="67">
        <v>103.5</v>
      </c>
      <c r="Q135" s="68">
        <v>104.4</v>
      </c>
      <c r="R135" s="69">
        <v>102.7</v>
      </c>
      <c r="S135" s="67">
        <v>104</v>
      </c>
      <c r="T135" s="70">
        <v>105.8</v>
      </c>
    </row>
    <row r="136" spans="1:20" s="107" customFormat="1" ht="17.25">
      <c r="A136" s="298"/>
      <c r="B136" s="114" t="s">
        <v>19</v>
      </c>
      <c r="C136" s="103" t="s">
        <v>16</v>
      </c>
      <c r="D136" s="104">
        <v>3244400</v>
      </c>
      <c r="E136" s="105">
        <v>3200896.9</v>
      </c>
      <c r="F136" s="104">
        <v>3352875</v>
      </c>
      <c r="G136" s="67">
        <v>3808055</v>
      </c>
      <c r="H136" s="68">
        <v>3555428</v>
      </c>
      <c r="I136" s="69">
        <v>3515914</v>
      </c>
      <c r="J136" s="67">
        <v>3608901</v>
      </c>
      <c r="K136" s="70">
        <v>3676621</v>
      </c>
      <c r="L136" s="69">
        <v>3526413</v>
      </c>
      <c r="M136" s="67">
        <v>3695572</v>
      </c>
      <c r="N136" s="70">
        <v>3816450</v>
      </c>
      <c r="O136" s="69">
        <v>3646590</v>
      </c>
      <c r="P136" s="67">
        <v>3885630</v>
      </c>
      <c r="Q136" s="68">
        <v>4043783</v>
      </c>
      <c r="R136" s="69">
        <v>3719596</v>
      </c>
      <c r="S136" s="67">
        <v>4025270</v>
      </c>
      <c r="T136" s="70">
        <v>4265751</v>
      </c>
    </row>
    <row r="137" spans="1:20" s="107" customFormat="1" ht="31.5">
      <c r="A137" s="311"/>
      <c r="B137" s="102" t="s">
        <v>70</v>
      </c>
      <c r="C137" s="103" t="s">
        <v>16</v>
      </c>
      <c r="D137" s="104">
        <v>483133</v>
      </c>
      <c r="E137" s="105">
        <v>621036</v>
      </c>
      <c r="F137" s="104">
        <v>683140</v>
      </c>
      <c r="G137" s="91">
        <v>1352346</v>
      </c>
      <c r="H137" s="89">
        <v>2525448</v>
      </c>
      <c r="I137" s="90">
        <f>H137*I138/100</f>
        <v>2525448</v>
      </c>
      <c r="J137" s="91">
        <f>H137*J138/100</f>
        <v>2530498.8959999997</v>
      </c>
      <c r="K137" s="92">
        <f aca="true" t="shared" si="73" ref="K137:T137">H137*K138/100</f>
        <v>2550702.48</v>
      </c>
      <c r="L137" s="90">
        <f t="shared" si="73"/>
        <v>2530498.8959999997</v>
      </c>
      <c r="M137" s="91">
        <f t="shared" si="73"/>
        <v>2540620.891584</v>
      </c>
      <c r="N137" s="92">
        <f t="shared" si="73"/>
        <v>2578760.2072799997</v>
      </c>
      <c r="O137" s="90">
        <f t="shared" si="73"/>
        <v>2581108.8739199997</v>
      </c>
      <c r="P137" s="91">
        <f t="shared" si="73"/>
        <v>2596514.551198848</v>
      </c>
      <c r="Q137" s="89">
        <f t="shared" si="73"/>
        <v>2650965.49308384</v>
      </c>
      <c r="R137" s="90">
        <f t="shared" si="73"/>
        <v>2648217.7046419196</v>
      </c>
      <c r="S137" s="91">
        <f t="shared" si="73"/>
        <v>2669216.9586324156</v>
      </c>
      <c r="T137" s="92">
        <f t="shared" si="73"/>
        <v>2757004.1128071933</v>
      </c>
    </row>
    <row r="138" spans="1:20" s="113" customFormat="1" ht="17.25">
      <c r="A138" s="311"/>
      <c r="B138" s="108" t="s">
        <v>17</v>
      </c>
      <c r="C138" s="109" t="s">
        <v>18</v>
      </c>
      <c r="D138" s="115">
        <v>76.8</v>
      </c>
      <c r="E138" s="116">
        <v>128.5</v>
      </c>
      <c r="F138" s="115">
        <v>110</v>
      </c>
      <c r="G138" s="67">
        <v>156.05</v>
      </c>
      <c r="H138" s="68">
        <v>186.75</v>
      </c>
      <c r="I138" s="69">
        <v>100</v>
      </c>
      <c r="J138" s="67">
        <v>100.2</v>
      </c>
      <c r="K138" s="70">
        <v>101</v>
      </c>
      <c r="L138" s="69">
        <v>100.2</v>
      </c>
      <c r="M138" s="67">
        <v>100.4</v>
      </c>
      <c r="N138" s="70">
        <v>101.1</v>
      </c>
      <c r="O138" s="69">
        <v>102</v>
      </c>
      <c r="P138" s="67">
        <v>102.2</v>
      </c>
      <c r="Q138" s="68">
        <v>102.8</v>
      </c>
      <c r="R138" s="69">
        <v>102.6</v>
      </c>
      <c r="S138" s="67">
        <v>102.8</v>
      </c>
      <c r="T138" s="70">
        <v>104</v>
      </c>
    </row>
    <row r="139" spans="1:20" s="107" customFormat="1" ht="17.25">
      <c r="A139" s="311"/>
      <c r="B139" s="114" t="s">
        <v>19</v>
      </c>
      <c r="C139" s="103" t="s">
        <v>16</v>
      </c>
      <c r="D139" s="117">
        <v>483133</v>
      </c>
      <c r="E139" s="118">
        <v>621036</v>
      </c>
      <c r="F139" s="117">
        <v>705000</v>
      </c>
      <c r="G139" s="95">
        <v>1352346</v>
      </c>
      <c r="H139" s="96">
        <f>G139*H138*H143/10000</f>
        <v>2530557.1673100004</v>
      </c>
      <c r="I139" s="90">
        <f>H139*I138*I143/10000</f>
        <v>2550801.62464848</v>
      </c>
      <c r="J139" s="91">
        <f>H139*J143*J138/10000</f>
        <v>2553367.609616133</v>
      </c>
      <c r="K139" s="92">
        <f aca="true" t="shared" si="74" ref="K139:T139">H139*K143*K138/10000</f>
        <v>2568642.052678016</v>
      </c>
      <c r="L139" s="90">
        <f t="shared" si="74"/>
        <v>2581462.2601767546</v>
      </c>
      <c r="M139" s="91">
        <f t="shared" si="74"/>
        <v>2584089.7286950345</v>
      </c>
      <c r="N139" s="92">
        <f t="shared" si="74"/>
        <v>2612478.497949019</v>
      </c>
      <c r="O139" s="90">
        <f t="shared" si="74"/>
        <v>2712084.2505416987</v>
      </c>
      <c r="P139" s="91">
        <f t="shared" si="74"/>
        <v>2704322.255591757</v>
      </c>
      <c r="Q139" s="89">
        <f t="shared" si="74"/>
        <v>2742026.081705315</v>
      </c>
      <c r="R139" s="90">
        <f t="shared" si="74"/>
        <v>2846598.2052000654</v>
      </c>
      <c r="S139" s="91">
        <f t="shared" si="74"/>
        <v>2835644.144323293</v>
      </c>
      <c r="T139" s="92">
        <f t="shared" si="74"/>
        <v>2903037.8532230505</v>
      </c>
    </row>
    <row r="140" spans="1:20" s="255" customFormat="1" ht="31.5" hidden="1">
      <c r="A140" s="312"/>
      <c r="B140" s="251" t="s">
        <v>47</v>
      </c>
      <c r="C140" s="252" t="s">
        <v>16</v>
      </c>
      <c r="D140" s="104"/>
      <c r="E140" s="104"/>
      <c r="F140" s="104"/>
      <c r="G140" s="253">
        <f>E140*G141/100</f>
        <v>0</v>
      </c>
      <c r="H140" s="153">
        <f>G140*H141/100</f>
        <v>0</v>
      </c>
      <c r="I140" s="154">
        <f>H140*I141/100</f>
        <v>0</v>
      </c>
      <c r="J140" s="253">
        <f>H140*J141/100</f>
        <v>0</v>
      </c>
      <c r="K140" s="254">
        <f aca="true" t="shared" si="75" ref="K140:T140">H140*K141/100</f>
        <v>0</v>
      </c>
      <c r="L140" s="154">
        <f t="shared" si="75"/>
        <v>0</v>
      </c>
      <c r="M140" s="253">
        <f t="shared" si="75"/>
        <v>0</v>
      </c>
      <c r="N140" s="254">
        <f t="shared" si="75"/>
        <v>0</v>
      </c>
      <c r="O140" s="154">
        <f t="shared" si="75"/>
        <v>0</v>
      </c>
      <c r="P140" s="253">
        <f t="shared" si="75"/>
        <v>0</v>
      </c>
      <c r="Q140" s="153">
        <f t="shared" si="75"/>
        <v>0</v>
      </c>
      <c r="R140" s="154">
        <f t="shared" si="75"/>
        <v>0</v>
      </c>
      <c r="S140" s="253">
        <f t="shared" si="75"/>
        <v>0</v>
      </c>
      <c r="T140" s="254">
        <f t="shared" si="75"/>
        <v>0</v>
      </c>
    </row>
    <row r="141" spans="1:20" s="257" customFormat="1" ht="17.25" hidden="1">
      <c r="A141" s="312"/>
      <c r="B141" s="256" t="s">
        <v>17</v>
      </c>
      <c r="C141" s="250" t="s">
        <v>18</v>
      </c>
      <c r="D141" s="115"/>
      <c r="E141" s="115"/>
      <c r="F141" s="115"/>
      <c r="G141" s="253"/>
      <c r="H141" s="153"/>
      <c r="I141" s="154">
        <v>100</v>
      </c>
      <c r="J141" s="253">
        <v>101</v>
      </c>
      <c r="K141" s="254">
        <v>102</v>
      </c>
      <c r="L141" s="154">
        <v>100.3</v>
      </c>
      <c r="M141" s="253">
        <v>101.3</v>
      </c>
      <c r="N141" s="254">
        <v>102.3</v>
      </c>
      <c r="O141" s="154">
        <v>100.5</v>
      </c>
      <c r="P141" s="253">
        <v>101.5</v>
      </c>
      <c r="Q141" s="153">
        <v>102.5</v>
      </c>
      <c r="R141" s="154">
        <v>100.5</v>
      </c>
      <c r="S141" s="253">
        <v>101.5</v>
      </c>
      <c r="T141" s="254">
        <v>102.5</v>
      </c>
    </row>
    <row r="142" spans="1:20" s="262" customFormat="1" ht="0.75" customHeight="1" hidden="1">
      <c r="A142" s="312"/>
      <c r="B142" s="258" t="s">
        <v>19</v>
      </c>
      <c r="C142" s="259" t="s">
        <v>16</v>
      </c>
      <c r="D142" s="117"/>
      <c r="E142" s="117"/>
      <c r="F142" s="117"/>
      <c r="G142" s="260">
        <f>E142*G141*G143/10000</f>
        <v>0</v>
      </c>
      <c r="H142" s="155">
        <f>H141*G142*H143/10000</f>
        <v>0</v>
      </c>
      <c r="I142" s="156">
        <f>I141*H142*I143/10000</f>
        <v>0</v>
      </c>
      <c r="J142" s="260">
        <f>H142*J141*J143/10000</f>
        <v>0</v>
      </c>
      <c r="K142" s="261">
        <f>K141*H142*K143/10000</f>
        <v>0</v>
      </c>
      <c r="L142" s="156">
        <f>I142*L143*L141/10000</f>
        <v>0</v>
      </c>
      <c r="M142" s="260">
        <f aca="true" t="shared" si="76" ref="M142:T142">J142*M143*M141/10000</f>
        <v>0</v>
      </c>
      <c r="N142" s="261">
        <f t="shared" si="76"/>
        <v>0</v>
      </c>
      <c r="O142" s="156">
        <f t="shared" si="76"/>
        <v>0</v>
      </c>
      <c r="P142" s="260">
        <f t="shared" si="76"/>
        <v>0</v>
      </c>
      <c r="Q142" s="155">
        <f t="shared" si="76"/>
        <v>0</v>
      </c>
      <c r="R142" s="156">
        <f t="shared" si="76"/>
        <v>0</v>
      </c>
      <c r="S142" s="260">
        <f t="shared" si="76"/>
        <v>0</v>
      </c>
      <c r="T142" s="261">
        <f t="shared" si="76"/>
        <v>0</v>
      </c>
    </row>
    <row r="143" spans="1:21" s="62" customFormat="1" ht="31.5" customHeight="1" hidden="1">
      <c r="A143" s="299"/>
      <c r="B143" s="179" t="s">
        <v>48</v>
      </c>
      <c r="C143" s="159"/>
      <c r="D143" s="160"/>
      <c r="E143" s="159">
        <v>104</v>
      </c>
      <c r="F143" s="160">
        <v>103.2</v>
      </c>
      <c r="G143" s="161"/>
      <c r="H143" s="162">
        <v>100.2</v>
      </c>
      <c r="I143" s="163">
        <v>100.8</v>
      </c>
      <c r="J143" s="161">
        <v>100.7</v>
      </c>
      <c r="K143" s="164">
        <v>100.5</v>
      </c>
      <c r="L143" s="163">
        <v>101</v>
      </c>
      <c r="M143" s="161">
        <v>100.8</v>
      </c>
      <c r="N143" s="164">
        <v>100.6</v>
      </c>
      <c r="O143" s="163">
        <v>103</v>
      </c>
      <c r="P143" s="161">
        <v>102.4</v>
      </c>
      <c r="Q143" s="162">
        <v>102.1</v>
      </c>
      <c r="R143" s="163">
        <v>102.3</v>
      </c>
      <c r="S143" s="161">
        <v>102</v>
      </c>
      <c r="T143" s="164">
        <v>101.8</v>
      </c>
      <c r="U143" s="180"/>
    </row>
    <row r="144" spans="1:20" s="62" customFormat="1" ht="33" customHeight="1">
      <c r="A144" s="299"/>
      <c r="B144" s="102" t="s">
        <v>69</v>
      </c>
      <c r="C144" s="103" t="s">
        <v>16</v>
      </c>
      <c r="D144" s="104">
        <v>1704162</v>
      </c>
      <c r="E144" s="105">
        <v>1868814</v>
      </c>
      <c r="F144" s="104">
        <v>2205201</v>
      </c>
      <c r="G144" s="91">
        <v>2880238</v>
      </c>
      <c r="H144" s="89">
        <f>G144*H145/100</f>
        <v>1789986.1182408</v>
      </c>
      <c r="I144" s="90">
        <f>H144*I145/100</f>
        <v>1849055.6601427463</v>
      </c>
      <c r="J144" s="91">
        <f>H144*J145/100</f>
        <v>1845475.6879062646</v>
      </c>
      <c r="K144" s="92">
        <f aca="true" t="shared" si="77" ref="K144:T144">H144*K145/100</f>
        <v>1841895.7156697833</v>
      </c>
      <c r="L144" s="90">
        <f t="shared" si="77"/>
        <v>1913772.6082477423</v>
      </c>
      <c r="M144" s="91">
        <f t="shared" si="77"/>
        <v>1906376.3856071713</v>
      </c>
      <c r="N144" s="92">
        <f t="shared" si="77"/>
        <v>1898994.4828555465</v>
      </c>
      <c r="O144" s="90">
        <f t="shared" si="77"/>
        <v>1982668.422144661</v>
      </c>
      <c r="P144" s="91">
        <f t="shared" si="77"/>
        <v>1973099.5591034226</v>
      </c>
      <c r="Q144" s="89">
        <f t="shared" si="77"/>
        <v>1961661.3007897795</v>
      </c>
      <c r="R144" s="90">
        <f t="shared" si="77"/>
        <v>2061975.1590304472</v>
      </c>
      <c r="S144" s="91">
        <f t="shared" si="77"/>
        <v>2050050.4419084562</v>
      </c>
      <c r="T144" s="92">
        <f t="shared" si="77"/>
        <v>2034242.7689190016</v>
      </c>
    </row>
    <row r="145" spans="1:20" s="62" customFormat="1" ht="25.5" customHeight="1">
      <c r="A145" s="299"/>
      <c r="B145" s="108" t="s">
        <v>17</v>
      </c>
      <c r="C145" s="109" t="s">
        <v>18</v>
      </c>
      <c r="D145" s="115">
        <v>123.9</v>
      </c>
      <c r="E145" s="116">
        <v>109.7</v>
      </c>
      <c r="F145" s="115">
        <v>118</v>
      </c>
      <c r="G145" s="91">
        <v>122</v>
      </c>
      <c r="H145" s="68">
        <v>62.14716</v>
      </c>
      <c r="I145" s="90">
        <v>103.3</v>
      </c>
      <c r="J145" s="91">
        <v>103.1</v>
      </c>
      <c r="K145" s="92">
        <v>102.9</v>
      </c>
      <c r="L145" s="90">
        <v>103.5</v>
      </c>
      <c r="M145" s="91">
        <v>103.3</v>
      </c>
      <c r="N145" s="92">
        <v>103.1</v>
      </c>
      <c r="O145" s="90">
        <v>103.6</v>
      </c>
      <c r="P145" s="91">
        <v>103.5</v>
      </c>
      <c r="Q145" s="89">
        <v>103.3</v>
      </c>
      <c r="R145" s="90">
        <v>104</v>
      </c>
      <c r="S145" s="91">
        <v>103.9</v>
      </c>
      <c r="T145" s="92">
        <v>103.7</v>
      </c>
    </row>
    <row r="146" spans="1:20" s="62" customFormat="1" ht="25.5" customHeight="1">
      <c r="A146" s="299"/>
      <c r="B146" s="114" t="s">
        <v>19</v>
      </c>
      <c r="C146" s="103" t="s">
        <v>16</v>
      </c>
      <c r="D146" s="117">
        <f>D144</f>
        <v>1704162</v>
      </c>
      <c r="E146" s="118">
        <v>1868814</v>
      </c>
      <c r="F146" s="117">
        <v>2275767</v>
      </c>
      <c r="G146" s="91">
        <v>2880238</v>
      </c>
      <c r="H146" s="89">
        <f>G146*H145*H150/10000</f>
        <v>1823995.8544873754</v>
      </c>
      <c r="I146" s="89">
        <f>H146*I145*I150/10000</f>
        <v>1946365.9123690787</v>
      </c>
      <c r="J146" s="91">
        <f>H146*J145*J150/10000</f>
        <v>1938836.4574817547</v>
      </c>
      <c r="K146" s="92">
        <f aca="true" t="shared" si="78" ref="K146:T146">H146*K145*K150/10000</f>
        <v>1931321.5945612672</v>
      </c>
      <c r="L146" s="90">
        <f t="shared" si="78"/>
        <v>2084995.8244775666</v>
      </c>
      <c r="M146" s="91">
        <f t="shared" si="78"/>
        <v>2068911.0565777482</v>
      </c>
      <c r="N146" s="91">
        <f t="shared" si="78"/>
        <v>2052919.5334764388</v>
      </c>
      <c r="O146" s="91">
        <f t="shared" si="78"/>
        <v>2237817.678428474</v>
      </c>
      <c r="P146" s="91">
        <f t="shared" si="78"/>
        <v>2216269.2465824983</v>
      </c>
      <c r="Q146" s="91">
        <f t="shared" si="78"/>
        <v>2190647.8520578397</v>
      </c>
      <c r="R146" s="91">
        <f t="shared" si="78"/>
        <v>2420423.600988237</v>
      </c>
      <c r="S146" s="91">
        <f t="shared" si="78"/>
        <v>2392509.1933399853</v>
      </c>
      <c r="T146" s="91">
        <f t="shared" si="78"/>
        <v>2355754.790019587</v>
      </c>
    </row>
    <row r="147" spans="1:20" s="62" customFormat="1" ht="36.75" customHeight="1">
      <c r="A147" s="299"/>
      <c r="B147" s="102" t="s">
        <v>71</v>
      </c>
      <c r="C147" s="103" t="s">
        <v>16</v>
      </c>
      <c r="D147" s="104">
        <v>164507</v>
      </c>
      <c r="E147" s="105">
        <v>174236</v>
      </c>
      <c r="F147" s="104">
        <v>207341</v>
      </c>
      <c r="G147" s="91">
        <v>248891</v>
      </c>
      <c r="H147" s="89">
        <v>258873</v>
      </c>
      <c r="I147" s="89">
        <f>H147*I148/100</f>
        <v>267415.809</v>
      </c>
      <c r="J147" s="91">
        <f>H147*J148/100</f>
        <v>266898.06299999997</v>
      </c>
      <c r="K147" s="92">
        <f aca="true" t="shared" si="79" ref="K147:T147">H147*K148/100</f>
        <v>266380.31700000004</v>
      </c>
      <c r="L147" s="90">
        <f t="shared" si="79"/>
        <v>276775.362315</v>
      </c>
      <c r="M147" s="91">
        <f t="shared" si="79"/>
        <v>275705.6990789999</v>
      </c>
      <c r="N147" s="92">
        <f t="shared" si="79"/>
        <v>274638.106827</v>
      </c>
      <c r="O147" s="90">
        <f t="shared" si="79"/>
        <v>286739.27535833995</v>
      </c>
      <c r="P147" s="91">
        <f t="shared" si="79"/>
        <v>285355.3985467649</v>
      </c>
      <c r="Q147" s="89">
        <f t="shared" si="79"/>
        <v>283701.164352291</v>
      </c>
      <c r="R147" s="90">
        <f t="shared" si="79"/>
        <v>298208.8463726735</v>
      </c>
      <c r="S147" s="91">
        <f t="shared" si="79"/>
        <v>296484.2590900888</v>
      </c>
      <c r="T147" s="92">
        <f t="shared" si="79"/>
        <v>294198.1074333258</v>
      </c>
    </row>
    <row r="148" spans="1:20" s="62" customFormat="1" ht="25.5" customHeight="1">
      <c r="A148" s="299"/>
      <c r="B148" s="108" t="s">
        <v>17</v>
      </c>
      <c r="C148" s="109" t="s">
        <v>18</v>
      </c>
      <c r="D148" s="115">
        <v>56.6</v>
      </c>
      <c r="E148" s="116">
        <v>105.9</v>
      </c>
      <c r="F148" s="115">
        <v>119</v>
      </c>
      <c r="G148" s="91">
        <v>143</v>
      </c>
      <c r="H148" s="89">
        <v>104</v>
      </c>
      <c r="I148" s="90">
        <v>103.3</v>
      </c>
      <c r="J148" s="91">
        <v>103.1</v>
      </c>
      <c r="K148" s="92">
        <v>102.9</v>
      </c>
      <c r="L148" s="90">
        <v>103.5</v>
      </c>
      <c r="M148" s="91">
        <v>103.3</v>
      </c>
      <c r="N148" s="92">
        <v>103.1</v>
      </c>
      <c r="O148" s="90">
        <v>103.6</v>
      </c>
      <c r="P148" s="91">
        <v>103.5</v>
      </c>
      <c r="Q148" s="89">
        <v>103.3</v>
      </c>
      <c r="R148" s="90">
        <v>104</v>
      </c>
      <c r="S148" s="91">
        <v>103.9</v>
      </c>
      <c r="T148" s="92">
        <v>103.7</v>
      </c>
    </row>
    <row r="149" spans="1:20" s="62" customFormat="1" ht="25.5" customHeight="1">
      <c r="A149" s="299"/>
      <c r="B149" s="114" t="s">
        <v>19</v>
      </c>
      <c r="C149" s="103" t="s">
        <v>16</v>
      </c>
      <c r="D149" s="104">
        <v>164507</v>
      </c>
      <c r="E149" s="105">
        <v>174236</v>
      </c>
      <c r="F149" s="104">
        <v>213976</v>
      </c>
      <c r="G149" s="91">
        <v>248891</v>
      </c>
      <c r="H149" s="89">
        <f>G149*H148*H150/10000</f>
        <v>263764.72616</v>
      </c>
      <c r="I149" s="89">
        <f>H149*I148*I150/10000</f>
        <v>281460.43787334824</v>
      </c>
      <c r="J149" s="91">
        <f>H149*J148*J150/10000</f>
        <v>280371.6170837598</v>
      </c>
      <c r="K149" s="92">
        <f aca="true" t="shared" si="80" ref="K149:Q149">H149*K148*K150/10000</f>
        <v>279284.9064119806</v>
      </c>
      <c r="L149" s="90">
        <f t="shared" si="80"/>
        <v>301507.4575608775</v>
      </c>
      <c r="M149" s="90">
        <f t="shared" si="80"/>
        <v>299181.4685022922</v>
      </c>
      <c r="N149" s="90">
        <f t="shared" si="80"/>
        <v>296868.9634045853</v>
      </c>
      <c r="O149" s="90">
        <f t="shared" si="80"/>
        <v>323606.7481702595</v>
      </c>
      <c r="P149" s="90">
        <f t="shared" si="80"/>
        <v>320490.66859636793</v>
      </c>
      <c r="Q149" s="90">
        <f t="shared" si="80"/>
        <v>316785.60529043555</v>
      </c>
      <c r="R149" s="90">
        <f>O149*R148*R150/10000</f>
        <v>350013.0588209528</v>
      </c>
      <c r="S149" s="90">
        <f>P149*S148*S150/10000</f>
        <v>345976.40705381974</v>
      </c>
      <c r="T149" s="90">
        <f>Q149*T148*T150/10000</f>
        <v>340661.4195755704</v>
      </c>
    </row>
    <row r="150" spans="1:20" s="62" customFormat="1" ht="25.5" customHeight="1">
      <c r="A150" s="299"/>
      <c r="B150" s="179" t="s">
        <v>99</v>
      </c>
      <c r="C150" s="159"/>
      <c r="D150" s="160"/>
      <c r="E150" s="159"/>
      <c r="F150" s="160"/>
      <c r="G150" s="161"/>
      <c r="H150" s="162">
        <v>101.9</v>
      </c>
      <c r="I150" s="163">
        <v>103.3</v>
      </c>
      <c r="J150" s="161">
        <v>103.1</v>
      </c>
      <c r="K150" s="164">
        <v>102.9</v>
      </c>
      <c r="L150" s="163">
        <v>103.5</v>
      </c>
      <c r="M150" s="161">
        <v>103.3</v>
      </c>
      <c r="N150" s="164">
        <v>103.1</v>
      </c>
      <c r="O150" s="163">
        <v>103.6</v>
      </c>
      <c r="P150" s="161">
        <v>103.5</v>
      </c>
      <c r="Q150" s="162">
        <v>103.3</v>
      </c>
      <c r="R150" s="163">
        <v>104</v>
      </c>
      <c r="S150" s="161">
        <v>103.9</v>
      </c>
      <c r="T150" s="164">
        <v>103.7</v>
      </c>
    </row>
    <row r="151" spans="1:20" s="107" customFormat="1" ht="42.75" customHeight="1">
      <c r="A151" s="296"/>
      <c r="B151" s="244" t="s">
        <v>72</v>
      </c>
      <c r="C151" s="103" t="s">
        <v>16</v>
      </c>
      <c r="D151" s="104">
        <f>D155+D172+D183+D197</f>
        <v>15730255</v>
      </c>
      <c r="E151" s="105">
        <f>E155+E172+E183+E197</f>
        <v>17033346.9</v>
      </c>
      <c r="F151" s="104">
        <v>18972104</v>
      </c>
      <c r="G151" s="91">
        <f aca="true" t="shared" si="81" ref="G151:T151">G155+G172+G183+G197</f>
        <v>14078912.1</v>
      </c>
      <c r="H151" s="89">
        <f t="shared" si="81"/>
        <v>14783956.2263</v>
      </c>
      <c r="I151" s="90">
        <f t="shared" si="81"/>
        <v>14953665.3548187</v>
      </c>
      <c r="J151" s="91">
        <f t="shared" si="81"/>
        <v>15070383.121346401</v>
      </c>
      <c r="K151" s="92">
        <f t="shared" si="81"/>
        <v>15154923.093032</v>
      </c>
      <c r="L151" s="90">
        <f t="shared" si="81"/>
        <v>15156978.425205976</v>
      </c>
      <c r="M151" s="91">
        <f t="shared" si="81"/>
        <v>15403642.423766298</v>
      </c>
      <c r="N151" s="92">
        <f t="shared" si="81"/>
        <v>15577245.97544601</v>
      </c>
      <c r="O151" s="90">
        <f t="shared" si="81"/>
        <v>15449755.91818567</v>
      </c>
      <c r="P151" s="91">
        <f t="shared" si="81"/>
        <v>15836757.142616034</v>
      </c>
      <c r="Q151" s="89">
        <f t="shared" si="81"/>
        <v>16126217.468993897</v>
      </c>
      <c r="R151" s="90">
        <f t="shared" si="81"/>
        <v>15810969.919351276</v>
      </c>
      <c r="S151" s="91">
        <f t="shared" si="81"/>
        <v>16348940.067315336</v>
      </c>
      <c r="T151" s="92">
        <f t="shared" si="81"/>
        <v>16769979.749787519</v>
      </c>
    </row>
    <row r="152" spans="1:20" s="113" customFormat="1" ht="22.5" customHeight="1">
      <c r="A152" s="295"/>
      <c r="B152" s="245" t="s">
        <v>17</v>
      </c>
      <c r="C152" s="109" t="s">
        <v>18</v>
      </c>
      <c r="D152" s="115">
        <v>107.8</v>
      </c>
      <c r="E152" s="116">
        <v>103.7</v>
      </c>
      <c r="F152" s="115">
        <v>97.7</v>
      </c>
      <c r="G152" s="91">
        <f>G151/E151*100</f>
        <v>82.65499541960249</v>
      </c>
      <c r="H152" s="89">
        <f>H151/G151*100</f>
        <v>105.00780260074214</v>
      </c>
      <c r="I152" s="90">
        <f>I151/H151*100</f>
        <v>101.14792769892537</v>
      </c>
      <c r="J152" s="91">
        <f>J151/H151*100</f>
        <v>101.93741709365224</v>
      </c>
      <c r="K152" s="92">
        <f>K151/H151*100</f>
        <v>102.50925301085556</v>
      </c>
      <c r="L152" s="90">
        <f>L151/I151*100</f>
        <v>101.35962030420696</v>
      </c>
      <c r="M152" s="91">
        <f>M151/J151*100</f>
        <v>102.21135255644465</v>
      </c>
      <c r="N152" s="92">
        <f>N151/K151*100</f>
        <v>102.78670422688047</v>
      </c>
      <c r="O152" s="90">
        <f aca="true" t="shared" si="82" ref="O152:T152">O151/L151*100</f>
        <v>101.93163495233857</v>
      </c>
      <c r="P152" s="91">
        <f t="shared" si="82"/>
        <v>102.81176819699141</v>
      </c>
      <c r="Q152" s="89">
        <f t="shared" si="82"/>
        <v>103.52418838614486</v>
      </c>
      <c r="R152" s="90">
        <f t="shared" si="82"/>
        <v>102.33799163610362</v>
      </c>
      <c r="S152" s="91">
        <f t="shared" si="82"/>
        <v>103.23414017204975</v>
      </c>
      <c r="T152" s="92">
        <f t="shared" si="82"/>
        <v>103.99202281645645</v>
      </c>
    </row>
    <row r="153" spans="1:20" s="107" customFormat="1" ht="22.5" customHeight="1">
      <c r="A153" s="296"/>
      <c r="B153" s="102" t="s">
        <v>19</v>
      </c>
      <c r="C153" s="103" t="s">
        <v>16</v>
      </c>
      <c r="D153" s="104">
        <f>D157+D174+D185+D199</f>
        <v>15730255</v>
      </c>
      <c r="E153" s="105">
        <f>E157+E174+E185+E199</f>
        <v>17033346.9</v>
      </c>
      <c r="F153" s="104">
        <v>19741694</v>
      </c>
      <c r="G153" s="91">
        <f aca="true" t="shared" si="83" ref="G153:T153">G157+G174+G185+G199</f>
        <v>14078912.1</v>
      </c>
      <c r="H153" s="89">
        <f t="shared" si="83"/>
        <v>15520883.2013913</v>
      </c>
      <c r="I153" s="90">
        <f t="shared" si="83"/>
        <v>16546537.252921335</v>
      </c>
      <c r="J153" s="91">
        <f t="shared" si="83"/>
        <v>16601873.257422825</v>
      </c>
      <c r="K153" s="92">
        <f t="shared" si="83"/>
        <v>16662413.649871957</v>
      </c>
      <c r="L153" s="90">
        <f t="shared" si="83"/>
        <v>17654238.06119699</v>
      </c>
      <c r="M153" s="91">
        <f t="shared" si="83"/>
        <v>17839062.051312424</v>
      </c>
      <c r="N153" s="92">
        <f t="shared" si="83"/>
        <v>17975235.49693175</v>
      </c>
      <c r="O153" s="90">
        <f t="shared" si="83"/>
        <v>18968368.37044441</v>
      </c>
      <c r="P153" s="91">
        <f t="shared" si="83"/>
        <v>19301035.999731287</v>
      </c>
      <c r="Q153" s="89">
        <f t="shared" si="83"/>
        <v>19550058.07375941</v>
      </c>
      <c r="R153" s="90">
        <f t="shared" si="83"/>
        <v>20501496.798398983</v>
      </c>
      <c r="S153" s="91">
        <f t="shared" si="83"/>
        <v>21023421.27061679</v>
      </c>
      <c r="T153" s="92">
        <f t="shared" si="83"/>
        <v>21414806.322706964</v>
      </c>
    </row>
    <row r="154" spans="1:20" s="267" customFormat="1" ht="14.25" customHeight="1">
      <c r="A154" s="300"/>
      <c r="B154" s="227" t="s">
        <v>61</v>
      </c>
      <c r="C154" s="228"/>
      <c r="D154" s="229"/>
      <c r="E154" s="228"/>
      <c r="F154" s="229">
        <v>93</v>
      </c>
      <c r="G154" s="263"/>
      <c r="H154" s="264">
        <v>92.66435212979</v>
      </c>
      <c r="I154" s="265">
        <v>104.8</v>
      </c>
      <c r="J154" s="263">
        <v>104</v>
      </c>
      <c r="K154" s="266">
        <v>103.6</v>
      </c>
      <c r="L154" s="265">
        <v>107</v>
      </c>
      <c r="M154" s="263">
        <v>106.2</v>
      </c>
      <c r="N154" s="266">
        <v>105.8</v>
      </c>
      <c r="O154" s="265">
        <v>104.89999999999999</v>
      </c>
      <c r="P154" s="263">
        <v>104.1</v>
      </c>
      <c r="Q154" s="264">
        <v>103.69999999999999</v>
      </c>
      <c r="R154" s="265">
        <v>104.89999999999999</v>
      </c>
      <c r="S154" s="263">
        <v>104.1</v>
      </c>
      <c r="T154" s="266">
        <v>103.69999999999999</v>
      </c>
    </row>
    <row r="155" spans="1:20" s="107" customFormat="1" ht="31.5">
      <c r="A155" s="295"/>
      <c r="B155" s="268" t="s">
        <v>73</v>
      </c>
      <c r="C155" s="103" t="s">
        <v>16</v>
      </c>
      <c r="D155" s="104">
        <f>D159+D162+D165+D168</f>
        <v>11325613</v>
      </c>
      <c r="E155" s="105">
        <f>E159+E162+E165+E168+E230</f>
        <v>12736835</v>
      </c>
      <c r="F155" s="104">
        <v>15046248</v>
      </c>
      <c r="G155" s="91">
        <f aca="true" t="shared" si="84" ref="G155:T155">G159+G162+G168</f>
        <v>9390851</v>
      </c>
      <c r="H155" s="91">
        <f t="shared" si="84"/>
        <v>10061356.6</v>
      </c>
      <c r="I155" s="91">
        <f t="shared" si="84"/>
        <v>10213015.5924</v>
      </c>
      <c r="J155" s="91">
        <f t="shared" si="84"/>
        <v>10311276.949000001</v>
      </c>
      <c r="K155" s="91">
        <f t="shared" si="84"/>
        <v>10381799.6622</v>
      </c>
      <c r="L155" s="91">
        <f t="shared" si="84"/>
        <v>10392144.857470801</v>
      </c>
      <c r="M155" s="91">
        <f t="shared" si="84"/>
        <v>10605417.211031001</v>
      </c>
      <c r="N155" s="91">
        <f t="shared" si="84"/>
        <v>10747835.655444</v>
      </c>
      <c r="O155" s="91">
        <f t="shared" si="84"/>
        <v>10625546.029192628</v>
      </c>
      <c r="P155" s="91">
        <f t="shared" si="84"/>
        <v>10963289.541306777</v>
      </c>
      <c r="Q155" s="91">
        <f t="shared" si="84"/>
        <v>11205591.053796431</v>
      </c>
      <c r="R155" s="91">
        <f t="shared" si="84"/>
        <v>10925210.666068407</v>
      </c>
      <c r="S155" s="91">
        <f t="shared" si="84"/>
        <v>11397907.747828592</v>
      </c>
      <c r="T155" s="91">
        <f t="shared" si="84"/>
        <v>11753513.740679307</v>
      </c>
    </row>
    <row r="156" spans="1:20" s="113" customFormat="1" ht="17.25">
      <c r="A156" s="296"/>
      <c r="B156" s="245" t="s">
        <v>17</v>
      </c>
      <c r="C156" s="109" t="s">
        <v>18</v>
      </c>
      <c r="D156" s="115"/>
      <c r="E156" s="116">
        <f>E155/D155*100</f>
        <v>112.46044695329074</v>
      </c>
      <c r="F156" s="115">
        <v>99.5</v>
      </c>
      <c r="G156" s="91">
        <f>G155/E155*100</f>
        <v>73.72986303112194</v>
      </c>
      <c r="H156" s="89">
        <f>H155/G155*100</f>
        <v>107.13998763264372</v>
      </c>
      <c r="I156" s="90">
        <f>I155/H155*100</f>
        <v>101.5073413897287</v>
      </c>
      <c r="J156" s="91">
        <f>J155/H155*100</f>
        <v>102.48396273917974</v>
      </c>
      <c r="K156" s="92">
        <f>K155/H155*100</f>
        <v>103.18488922458032</v>
      </c>
      <c r="L156" s="90">
        <f>L155/I155*100</f>
        <v>101.75393118173734</v>
      </c>
      <c r="M156" s="91">
        <f>M155/J155*100</f>
        <v>102.85260752364455</v>
      </c>
      <c r="N156" s="92">
        <f>N155/K155*100</f>
        <v>103.52574702993675</v>
      </c>
      <c r="O156" s="90">
        <f aca="true" t="shared" si="85" ref="O156:T156">O155/L155*100</f>
        <v>102.24593839792406</v>
      </c>
      <c r="P156" s="91">
        <f t="shared" si="85"/>
        <v>103.3744295311979</v>
      </c>
      <c r="Q156" s="89">
        <f t="shared" si="85"/>
        <v>104.25904724474056</v>
      </c>
      <c r="R156" s="90">
        <f t="shared" si="85"/>
        <v>102.82022811865366</v>
      </c>
      <c r="S156" s="91">
        <f t="shared" si="85"/>
        <v>103.96430473613133</v>
      </c>
      <c r="T156" s="92">
        <f t="shared" si="85"/>
        <v>104.88972588998098</v>
      </c>
    </row>
    <row r="157" spans="1:20" s="107" customFormat="1" ht="17.25">
      <c r="A157" s="295"/>
      <c r="B157" s="102" t="s">
        <v>19</v>
      </c>
      <c r="C157" s="103" t="s">
        <v>16</v>
      </c>
      <c r="D157" s="104">
        <f>D161+D164+D167+D170</f>
        <v>11325613</v>
      </c>
      <c r="E157" s="105">
        <f>E161+E164+E167+E170+E232</f>
        <v>12736835</v>
      </c>
      <c r="F157" s="104">
        <v>15663144</v>
      </c>
      <c r="G157" s="91">
        <f aca="true" t="shared" si="86" ref="G157:T157">G161+G164+G170</f>
        <v>9390851</v>
      </c>
      <c r="H157" s="91">
        <f t="shared" si="86"/>
        <v>10564424.43</v>
      </c>
      <c r="I157" s="91">
        <f t="shared" si="86"/>
        <v>11313468.0224811</v>
      </c>
      <c r="J157" s="91">
        <f t="shared" si="86"/>
        <v>11368182.8362725</v>
      </c>
      <c r="K157" s="91">
        <f t="shared" si="86"/>
        <v>11424132.34828488</v>
      </c>
      <c r="L157" s="89">
        <f t="shared" si="86"/>
        <v>12122029.084554033</v>
      </c>
      <c r="M157" s="89">
        <f t="shared" si="86"/>
        <v>12300481.043870086</v>
      </c>
      <c r="N157" s="89">
        <f t="shared" si="86"/>
        <v>12418264.273013106</v>
      </c>
      <c r="O157" s="89">
        <f t="shared" si="86"/>
        <v>13075967.921841992</v>
      </c>
      <c r="P157" s="89">
        <f t="shared" si="86"/>
        <v>13389476.37045461</v>
      </c>
      <c r="Q157" s="89">
        <f t="shared" si="86"/>
        <v>13607469.380161721</v>
      </c>
      <c r="R157" s="89">
        <f t="shared" si="86"/>
        <v>14211090.228579627</v>
      </c>
      <c r="S157" s="89">
        <f t="shared" si="86"/>
        <v>14699811.473267425</v>
      </c>
      <c r="T157" s="89">
        <f t="shared" si="86"/>
        <v>15043570.54941912</v>
      </c>
    </row>
    <row r="158" spans="1:20" s="113" customFormat="1" ht="17.25">
      <c r="A158" s="301"/>
      <c r="B158" s="247" t="s">
        <v>23</v>
      </c>
      <c r="C158" s="109"/>
      <c r="D158" s="242"/>
      <c r="E158" s="243"/>
      <c r="F158" s="242"/>
      <c r="G158" s="91"/>
      <c r="H158" s="89"/>
      <c r="I158" s="90"/>
      <c r="J158" s="91"/>
      <c r="K158" s="92"/>
      <c r="L158" s="90"/>
      <c r="M158" s="91"/>
      <c r="N158" s="92"/>
      <c r="O158" s="90"/>
      <c r="P158" s="91"/>
      <c r="Q158" s="89"/>
      <c r="R158" s="90"/>
      <c r="S158" s="91"/>
      <c r="T158" s="92"/>
    </row>
    <row r="159" spans="1:20" s="107" customFormat="1" ht="31.5">
      <c r="A159" s="311"/>
      <c r="B159" s="102" t="s">
        <v>74</v>
      </c>
      <c r="C159" s="103" t="s">
        <v>16</v>
      </c>
      <c r="D159" s="104">
        <v>4893212</v>
      </c>
      <c r="E159" s="105">
        <v>5252017</v>
      </c>
      <c r="F159" s="104">
        <v>5409578</v>
      </c>
      <c r="G159" s="91">
        <v>2160984</v>
      </c>
      <c r="H159" s="89">
        <v>2800000</v>
      </c>
      <c r="I159" s="90">
        <f>H159*I160/100</f>
        <v>2839200</v>
      </c>
      <c r="J159" s="91">
        <f>H159*J160/100</f>
        <v>2842000</v>
      </c>
      <c r="K159" s="92">
        <f>H159*K160/100</f>
        <v>2847600</v>
      </c>
      <c r="L159" s="90">
        <f>I159*L160/100</f>
        <v>2887466.4</v>
      </c>
      <c r="M159" s="91">
        <f>J159*M160/100</f>
        <v>2895998</v>
      </c>
      <c r="N159" s="92">
        <f>K159*N160/100</f>
        <v>2904552</v>
      </c>
      <c r="O159" s="90">
        <f aca="true" t="shared" si="87" ref="O159:T159">L159*O160/100</f>
        <v>2953878.1271999995</v>
      </c>
      <c r="P159" s="91">
        <f t="shared" si="87"/>
        <v>2968397.95</v>
      </c>
      <c r="Q159" s="89">
        <f t="shared" si="87"/>
        <v>2985879.456</v>
      </c>
      <c r="R159" s="90">
        <f t="shared" si="87"/>
        <v>3042494.471015999</v>
      </c>
      <c r="S159" s="91">
        <f t="shared" si="87"/>
        <v>3063386.6844000006</v>
      </c>
      <c r="T159" s="92">
        <f t="shared" si="87"/>
        <v>3090385.23696</v>
      </c>
    </row>
    <row r="160" spans="1:20" s="113" customFormat="1" ht="17.25">
      <c r="A160" s="311"/>
      <c r="B160" s="108" t="s">
        <v>17</v>
      </c>
      <c r="C160" s="109" t="s">
        <v>18</v>
      </c>
      <c r="D160" s="115">
        <v>84</v>
      </c>
      <c r="E160" s="116">
        <v>107.3</v>
      </c>
      <c r="F160" s="115">
        <v>103</v>
      </c>
      <c r="G160" s="91">
        <v>54.6</v>
      </c>
      <c r="H160" s="89">
        <v>130</v>
      </c>
      <c r="I160" s="90">
        <v>101.4</v>
      </c>
      <c r="J160" s="91">
        <v>101.5</v>
      </c>
      <c r="K160" s="92">
        <v>101.7</v>
      </c>
      <c r="L160" s="90">
        <v>101.7</v>
      </c>
      <c r="M160" s="91">
        <v>101.9</v>
      </c>
      <c r="N160" s="92">
        <v>102</v>
      </c>
      <c r="O160" s="90">
        <v>102.3</v>
      </c>
      <c r="P160" s="91">
        <v>102.5</v>
      </c>
      <c r="Q160" s="89">
        <v>102.8</v>
      </c>
      <c r="R160" s="90">
        <v>103</v>
      </c>
      <c r="S160" s="91">
        <v>103.2</v>
      </c>
      <c r="T160" s="92">
        <v>103.5</v>
      </c>
    </row>
    <row r="161" spans="1:20" s="107" customFormat="1" ht="17.25">
      <c r="A161" s="311"/>
      <c r="B161" s="114" t="s">
        <v>19</v>
      </c>
      <c r="C161" s="103" t="s">
        <v>16</v>
      </c>
      <c r="D161" s="104">
        <v>4893212</v>
      </c>
      <c r="E161" s="105">
        <v>5252017</v>
      </c>
      <c r="F161" s="104">
        <v>5631370</v>
      </c>
      <c r="G161" s="91">
        <v>2160984</v>
      </c>
      <c r="H161" s="89">
        <v>2940000</v>
      </c>
      <c r="I161" s="90">
        <f>H161*I160*I171/10000</f>
        <v>3145123.8</v>
      </c>
      <c r="J161" s="91">
        <f>H161*J160*J171/10000</f>
        <v>3133305</v>
      </c>
      <c r="K161" s="92">
        <f aca="true" t="shared" si="88" ref="K161:T161">H161*K160*K171/10000</f>
        <v>3133499.04</v>
      </c>
      <c r="L161" s="90">
        <f t="shared" si="88"/>
        <v>3368116.2225438</v>
      </c>
      <c r="M161" s="91">
        <f t="shared" si="88"/>
        <v>3358865.36034</v>
      </c>
      <c r="N161" s="92">
        <f t="shared" si="88"/>
        <v>3355977.47184</v>
      </c>
      <c r="O161" s="90">
        <f t="shared" si="88"/>
        <v>3635089.954923734</v>
      </c>
      <c r="P161" s="91">
        <f t="shared" si="88"/>
        <v>3625307.355048971</v>
      </c>
      <c r="Q161" s="89">
        <f t="shared" si="88"/>
        <v>3625892.027945147</v>
      </c>
      <c r="R161" s="90">
        <f t="shared" si="88"/>
        <v>3957558.784825018</v>
      </c>
      <c r="S161" s="91">
        <f t="shared" si="88"/>
        <v>3950830.9530735277</v>
      </c>
      <c r="T161" s="92">
        <f t="shared" si="88"/>
        <v>3955449.354365082</v>
      </c>
    </row>
    <row r="162" spans="1:20" s="107" customFormat="1" ht="31.5">
      <c r="A162" s="311"/>
      <c r="B162" s="102" t="s">
        <v>75</v>
      </c>
      <c r="C162" s="103" t="s">
        <v>16</v>
      </c>
      <c r="D162" s="104">
        <v>4342072</v>
      </c>
      <c r="E162" s="105">
        <v>5265511</v>
      </c>
      <c r="F162" s="104">
        <v>5107546</v>
      </c>
      <c r="G162" s="91">
        <v>5201292</v>
      </c>
      <c r="H162" s="89">
        <f>G162*H163/100</f>
        <v>5461356.6</v>
      </c>
      <c r="I162" s="90">
        <f>H162*I163/100</f>
        <v>5537815.5924</v>
      </c>
      <c r="J162" s="91">
        <f>H162*J163/100</f>
        <v>5543276.949</v>
      </c>
      <c r="K162" s="92">
        <f>H162*K163/100</f>
        <v>5554199.6622</v>
      </c>
      <c r="L162" s="90">
        <f>I162*L163/100</f>
        <v>5631958.457470801</v>
      </c>
      <c r="M162" s="91">
        <f>J162*M163/100</f>
        <v>5648599.211031001</v>
      </c>
      <c r="N162" s="92">
        <f>K162*N163/100</f>
        <v>5665283.655444</v>
      </c>
      <c r="O162" s="90">
        <f aca="true" t="shared" si="89" ref="O162:T162">L162*O163/100</f>
        <v>5761493.501992629</v>
      </c>
      <c r="P162" s="91">
        <f t="shared" si="89"/>
        <v>5789814.191306775</v>
      </c>
      <c r="Q162" s="89">
        <f t="shared" si="89"/>
        <v>5823911.597796432</v>
      </c>
      <c r="R162" s="90">
        <f t="shared" si="89"/>
        <v>5934338.307052407</v>
      </c>
      <c r="S162" s="91">
        <f t="shared" si="89"/>
        <v>5975088.245428592</v>
      </c>
      <c r="T162" s="92">
        <f t="shared" si="89"/>
        <v>6027748.5037193075</v>
      </c>
    </row>
    <row r="163" spans="1:20" s="113" customFormat="1" ht="17.25">
      <c r="A163" s="311"/>
      <c r="B163" s="108" t="s">
        <v>17</v>
      </c>
      <c r="C163" s="109" t="s">
        <v>18</v>
      </c>
      <c r="D163" s="119">
        <v>118.60123876420761</v>
      </c>
      <c r="E163" s="120">
        <v>121.3</v>
      </c>
      <c r="F163" s="119">
        <v>97</v>
      </c>
      <c r="G163" s="91">
        <v>114.4</v>
      </c>
      <c r="H163" s="89">
        <v>105</v>
      </c>
      <c r="I163" s="90">
        <v>101.4</v>
      </c>
      <c r="J163" s="91">
        <v>101.5</v>
      </c>
      <c r="K163" s="92">
        <v>101.7</v>
      </c>
      <c r="L163" s="90">
        <v>101.7</v>
      </c>
      <c r="M163" s="91">
        <v>101.9</v>
      </c>
      <c r="N163" s="92">
        <v>102</v>
      </c>
      <c r="O163" s="90">
        <v>102.3</v>
      </c>
      <c r="P163" s="91">
        <v>102.5</v>
      </c>
      <c r="Q163" s="89">
        <v>102.8</v>
      </c>
      <c r="R163" s="90">
        <v>103</v>
      </c>
      <c r="S163" s="91">
        <v>103.2</v>
      </c>
      <c r="T163" s="92">
        <v>103.5</v>
      </c>
    </row>
    <row r="164" spans="1:20" s="107" customFormat="1" ht="16.5" customHeight="1">
      <c r="A164" s="311"/>
      <c r="B164" s="114" t="s">
        <v>19</v>
      </c>
      <c r="C164" s="103" t="s">
        <v>16</v>
      </c>
      <c r="D164" s="104">
        <v>4342072</v>
      </c>
      <c r="E164" s="105">
        <v>5265511</v>
      </c>
      <c r="F164" s="104">
        <v>5316955</v>
      </c>
      <c r="G164" s="91">
        <v>5201292</v>
      </c>
      <c r="H164" s="89">
        <f>G164*H163*H171/10000</f>
        <v>5734424.43</v>
      </c>
      <c r="I164" s="90">
        <f>H164*I163*I171/10000</f>
        <v>6134515.222481101</v>
      </c>
      <c r="J164" s="91">
        <f>H164*J163*J171/10000</f>
        <v>6111462.8362724995</v>
      </c>
      <c r="K164" s="92">
        <f aca="true" t="shared" si="90" ref="K164:T164">H164*K163*K171/10000</f>
        <v>6111841.30828488</v>
      </c>
      <c r="L164" s="90">
        <f t="shared" si="90"/>
        <v>6569458.486270234</v>
      </c>
      <c r="M164" s="91">
        <f t="shared" si="90"/>
        <v>6551414.822930085</v>
      </c>
      <c r="N164" s="92">
        <f t="shared" si="90"/>
        <v>6545782.041173106</v>
      </c>
      <c r="O164" s="90">
        <f t="shared" si="90"/>
        <v>7090186.613184444</v>
      </c>
      <c r="P164" s="91">
        <f t="shared" si="90"/>
        <v>7071105.803759013</v>
      </c>
      <c r="Q164" s="89">
        <f t="shared" si="90"/>
        <v>7072246.199180576</v>
      </c>
      <c r="R164" s="90">
        <f t="shared" si="90"/>
        <v>7719157.067640036</v>
      </c>
      <c r="S164" s="91">
        <f t="shared" si="90"/>
        <v>7706034.536090143</v>
      </c>
      <c r="T164" s="92">
        <f t="shared" si="90"/>
        <v>7715042.6562241</v>
      </c>
    </row>
    <row r="165" spans="1:20" s="107" customFormat="1" ht="36" customHeight="1" hidden="1">
      <c r="A165" s="324"/>
      <c r="B165" s="269" t="s">
        <v>76</v>
      </c>
      <c r="C165" s="103" t="s">
        <v>16</v>
      </c>
      <c r="D165" s="104">
        <v>590348</v>
      </c>
      <c r="E165" s="105">
        <v>695727</v>
      </c>
      <c r="F165" s="104">
        <v>556582</v>
      </c>
      <c r="G165" s="91">
        <v>384310</v>
      </c>
      <c r="H165" s="89">
        <v>326702</v>
      </c>
      <c r="I165" s="90"/>
      <c r="J165" s="91"/>
      <c r="K165" s="92"/>
      <c r="L165" s="90"/>
      <c r="M165" s="91"/>
      <c r="N165" s="92"/>
      <c r="O165" s="90"/>
      <c r="P165" s="91"/>
      <c r="Q165" s="89"/>
      <c r="R165" s="90"/>
      <c r="S165" s="91"/>
      <c r="T165" s="92"/>
    </row>
    <row r="166" spans="1:20" s="113" customFormat="1" ht="26.25" customHeight="1" hidden="1">
      <c r="A166" s="324"/>
      <c r="B166" s="270" t="s">
        <v>17</v>
      </c>
      <c r="C166" s="109" t="s">
        <v>18</v>
      </c>
      <c r="D166" s="115">
        <v>116.1</v>
      </c>
      <c r="E166" s="116">
        <v>118</v>
      </c>
      <c r="F166" s="115">
        <v>80</v>
      </c>
      <c r="G166" s="91">
        <v>74</v>
      </c>
      <c r="H166" s="89">
        <v>85</v>
      </c>
      <c r="I166" s="90"/>
      <c r="J166" s="91"/>
      <c r="K166" s="92"/>
      <c r="L166" s="90"/>
      <c r="M166" s="91"/>
      <c r="N166" s="92"/>
      <c r="O166" s="90"/>
      <c r="P166" s="91"/>
      <c r="Q166" s="89"/>
      <c r="R166" s="90"/>
      <c r="S166" s="91"/>
      <c r="T166" s="92"/>
    </row>
    <row r="167" spans="1:20" s="107" customFormat="1" ht="33.75" customHeight="1" hidden="1">
      <c r="A167" s="324"/>
      <c r="B167" s="271" t="s">
        <v>19</v>
      </c>
      <c r="C167" s="103" t="s">
        <v>16</v>
      </c>
      <c r="D167" s="104">
        <v>590348</v>
      </c>
      <c r="E167" s="105">
        <v>695727</v>
      </c>
      <c r="F167" s="104">
        <v>579401</v>
      </c>
      <c r="G167" s="91">
        <v>384310</v>
      </c>
      <c r="H167" s="89">
        <v>341730</v>
      </c>
      <c r="I167" s="90"/>
      <c r="J167" s="91"/>
      <c r="K167" s="92"/>
      <c r="L167" s="90"/>
      <c r="M167" s="91"/>
      <c r="N167" s="92"/>
      <c r="O167" s="90"/>
      <c r="P167" s="91"/>
      <c r="Q167" s="89"/>
      <c r="R167" s="90"/>
      <c r="S167" s="91"/>
      <c r="T167" s="92"/>
    </row>
    <row r="168" spans="1:20" s="107" customFormat="1" ht="31.5">
      <c r="A168" s="311"/>
      <c r="B168" s="102" t="s">
        <v>93</v>
      </c>
      <c r="C168" s="103" t="s">
        <v>16</v>
      </c>
      <c r="D168" s="104">
        <v>1499981</v>
      </c>
      <c r="E168" s="105">
        <v>1523580</v>
      </c>
      <c r="F168" s="104">
        <v>1569287</v>
      </c>
      <c r="G168" s="91">
        <v>2028575</v>
      </c>
      <c r="H168" s="89">
        <v>1800000</v>
      </c>
      <c r="I168" s="90">
        <f>H168*I169/100</f>
        <v>1836000</v>
      </c>
      <c r="J168" s="91">
        <f>H168*J169/100</f>
        <v>1926000</v>
      </c>
      <c r="K168" s="92">
        <f>H168*K169/100</f>
        <v>1980000</v>
      </c>
      <c r="L168" s="90">
        <f>I168*L169/100</f>
        <v>1872720</v>
      </c>
      <c r="M168" s="91">
        <f>J168*M169/100</f>
        <v>2060820</v>
      </c>
      <c r="N168" s="92">
        <f>K168*N169/100</f>
        <v>2178000</v>
      </c>
      <c r="O168" s="90">
        <f aca="true" t="shared" si="91" ref="O168:T168">L168*O169/100</f>
        <v>1910174.4</v>
      </c>
      <c r="P168" s="91">
        <f t="shared" si="91"/>
        <v>2205077.4</v>
      </c>
      <c r="Q168" s="89">
        <f t="shared" si="91"/>
        <v>2395800</v>
      </c>
      <c r="R168" s="90">
        <f t="shared" si="91"/>
        <v>1948377.8879999998</v>
      </c>
      <c r="S168" s="91">
        <f t="shared" si="91"/>
        <v>2359432.818</v>
      </c>
      <c r="T168" s="92">
        <f t="shared" si="91"/>
        <v>2635380</v>
      </c>
    </row>
    <row r="169" spans="1:20" s="113" customFormat="1" ht="17.25">
      <c r="A169" s="311"/>
      <c r="B169" s="108" t="s">
        <v>17</v>
      </c>
      <c r="C169" s="109" t="s">
        <v>18</v>
      </c>
      <c r="D169" s="115">
        <v>122.6</v>
      </c>
      <c r="E169" s="116">
        <v>97.4</v>
      </c>
      <c r="F169" s="115">
        <v>103</v>
      </c>
      <c r="G169" s="91">
        <v>117</v>
      </c>
      <c r="H169" s="89">
        <f>H168/G168*100</f>
        <v>88.73223814746805</v>
      </c>
      <c r="I169" s="90">
        <v>102</v>
      </c>
      <c r="J169" s="91">
        <v>107</v>
      </c>
      <c r="K169" s="92">
        <v>110</v>
      </c>
      <c r="L169" s="90">
        <v>102</v>
      </c>
      <c r="M169" s="91">
        <v>107</v>
      </c>
      <c r="N169" s="92">
        <v>110</v>
      </c>
      <c r="O169" s="90">
        <v>102</v>
      </c>
      <c r="P169" s="91">
        <v>107</v>
      </c>
      <c r="Q169" s="89">
        <v>110</v>
      </c>
      <c r="R169" s="90">
        <v>102</v>
      </c>
      <c r="S169" s="91">
        <v>107</v>
      </c>
      <c r="T169" s="92">
        <v>110</v>
      </c>
    </row>
    <row r="170" spans="1:20" s="107" customFormat="1" ht="17.25">
      <c r="A170" s="311"/>
      <c r="B170" s="114" t="s">
        <v>19</v>
      </c>
      <c r="C170" s="103" t="s">
        <v>16</v>
      </c>
      <c r="D170" s="104">
        <v>1499981</v>
      </c>
      <c r="E170" s="105">
        <v>1523580</v>
      </c>
      <c r="F170" s="104">
        <v>1633628</v>
      </c>
      <c r="G170" s="91">
        <v>2028575</v>
      </c>
      <c r="H170" s="89">
        <f>G170*H169*H171/10000</f>
        <v>1890000</v>
      </c>
      <c r="I170" s="90">
        <f>H170*I169*I171/10000</f>
        <v>2033829</v>
      </c>
      <c r="J170" s="91">
        <f>H170*J169*J171/10000</f>
        <v>2123415</v>
      </c>
      <c r="K170" s="92">
        <f aca="true" t="shared" si="92" ref="K170:T170">H170*K169*K171/10000</f>
        <v>2178792</v>
      </c>
      <c r="L170" s="90">
        <f t="shared" si="92"/>
        <v>2184454.3757399996</v>
      </c>
      <c r="M170" s="91">
        <f t="shared" si="92"/>
        <v>2390200.8606</v>
      </c>
      <c r="N170" s="92">
        <f t="shared" si="92"/>
        <v>2516504.76</v>
      </c>
      <c r="O170" s="90">
        <f t="shared" si="92"/>
        <v>2350691.3537338134</v>
      </c>
      <c r="P170" s="91">
        <f t="shared" si="92"/>
        <v>2693063.2116466253</v>
      </c>
      <c r="Q170" s="89">
        <f t="shared" si="92"/>
        <v>2909331.1530359993</v>
      </c>
      <c r="R170" s="90">
        <f t="shared" si="92"/>
        <v>2534374.376114574</v>
      </c>
      <c r="S170" s="91">
        <f t="shared" si="92"/>
        <v>3042945.9841037546</v>
      </c>
      <c r="T170" s="92">
        <f t="shared" si="92"/>
        <v>3373078.5388299376</v>
      </c>
    </row>
    <row r="171" spans="1:21" s="211" customFormat="1" ht="20.25" customHeight="1">
      <c r="A171" s="297"/>
      <c r="B171" s="272" t="s">
        <v>49</v>
      </c>
      <c r="C171" s="249"/>
      <c r="D171" s="250"/>
      <c r="E171" s="249">
        <v>104.5</v>
      </c>
      <c r="F171" s="250">
        <v>104.1</v>
      </c>
      <c r="G171" s="103"/>
      <c r="H171" s="198">
        <v>105</v>
      </c>
      <c r="I171" s="199">
        <v>105.5</v>
      </c>
      <c r="J171" s="197">
        <v>105</v>
      </c>
      <c r="K171" s="200">
        <v>104.8</v>
      </c>
      <c r="L171" s="199">
        <v>105.3</v>
      </c>
      <c r="M171" s="197">
        <v>105.2</v>
      </c>
      <c r="N171" s="200">
        <v>105</v>
      </c>
      <c r="O171" s="199">
        <v>105.5</v>
      </c>
      <c r="P171" s="197">
        <v>105.3</v>
      </c>
      <c r="Q171" s="198">
        <v>105.1</v>
      </c>
      <c r="R171" s="199">
        <v>105.7</v>
      </c>
      <c r="S171" s="197">
        <v>105.6</v>
      </c>
      <c r="T171" s="200">
        <v>105.4</v>
      </c>
      <c r="U171" s="79"/>
    </row>
    <row r="172" spans="1:20" s="107" customFormat="1" ht="47.25">
      <c r="A172" s="296"/>
      <c r="B172" s="102" t="s">
        <v>78</v>
      </c>
      <c r="C172" s="103" t="s">
        <v>16</v>
      </c>
      <c r="D172" s="104">
        <f>D176+D179</f>
        <v>3564053</v>
      </c>
      <c r="E172" s="105">
        <f aca="true" t="shared" si="93" ref="E172:T172">E176+E179</f>
        <v>3316961</v>
      </c>
      <c r="F172" s="104">
        <v>2924345</v>
      </c>
      <c r="G172" s="91">
        <f>G176+G179</f>
        <v>3412861</v>
      </c>
      <c r="H172" s="89">
        <f>H176+H179</f>
        <v>3429498.795</v>
      </c>
      <c r="I172" s="90">
        <f t="shared" si="93"/>
        <v>3447072.7989749997</v>
      </c>
      <c r="J172" s="91">
        <f t="shared" si="93"/>
        <v>3454614.212565</v>
      </c>
      <c r="K172" s="92">
        <f t="shared" si="93"/>
        <v>3462155.626155</v>
      </c>
      <c r="L172" s="90">
        <f t="shared" si="93"/>
        <v>3465600.488269875</v>
      </c>
      <c r="M172" s="91">
        <f t="shared" si="93"/>
        <v>3480797.6969729555</v>
      </c>
      <c r="N172" s="92">
        <f t="shared" si="93"/>
        <v>3496038.7196503957</v>
      </c>
      <c r="O172" s="90">
        <f t="shared" si="93"/>
        <v>3518902.6673999233</v>
      </c>
      <c r="P172" s="91">
        <f t="shared" si="93"/>
        <v>3542032.478289095</v>
      </c>
      <c r="Q172" s="89">
        <f t="shared" si="93"/>
        <v>3565296.0958981533</v>
      </c>
      <c r="R172" s="90">
        <f t="shared" si="93"/>
        <v>3573949.0690112216</v>
      </c>
      <c r="S172" s="91">
        <f t="shared" si="93"/>
        <v>3605322.7298307936</v>
      </c>
      <c r="T172" s="92">
        <f t="shared" si="93"/>
        <v>3636970.4370985385</v>
      </c>
    </row>
    <row r="173" spans="1:20" s="113" customFormat="1" ht="17.25">
      <c r="A173" s="295"/>
      <c r="B173" s="245" t="s">
        <v>17</v>
      </c>
      <c r="C173" s="109" t="s">
        <v>18</v>
      </c>
      <c r="D173" s="115"/>
      <c r="E173" s="116">
        <f>E172/D172*100</f>
        <v>93.06710646558848</v>
      </c>
      <c r="F173" s="115">
        <v>88.2</v>
      </c>
      <c r="G173" s="91">
        <f>G172/E172*100</f>
        <v>102.8912007105299</v>
      </c>
      <c r="H173" s="89">
        <f>H172/G172*100</f>
        <v>100.48750286050326</v>
      </c>
      <c r="I173" s="90">
        <f>I172/H172*100</f>
        <v>100.51243651114913</v>
      </c>
      <c r="J173" s="91">
        <f>J172/H172*100</f>
        <v>100.73233492898778</v>
      </c>
      <c r="K173" s="92">
        <f aca="true" t="shared" si="94" ref="K173:T173">K172/H172*100</f>
        <v>100.95223334682642</v>
      </c>
      <c r="L173" s="90">
        <f t="shared" si="94"/>
        <v>100.53749051370148</v>
      </c>
      <c r="M173" s="91">
        <f t="shared" si="94"/>
        <v>100.75792788418232</v>
      </c>
      <c r="N173" s="92">
        <f t="shared" si="94"/>
        <v>100.97867043409094</v>
      </c>
      <c r="O173" s="90">
        <f t="shared" si="94"/>
        <v>101.53803588470345</v>
      </c>
      <c r="P173" s="91">
        <f t="shared" si="94"/>
        <v>101.75921689931569</v>
      </c>
      <c r="Q173" s="89">
        <f t="shared" si="94"/>
        <v>101.98102429067728</v>
      </c>
      <c r="R173" s="90">
        <f t="shared" si="94"/>
        <v>101.56430588777756</v>
      </c>
      <c r="S173" s="91">
        <f t="shared" si="94"/>
        <v>101.78683430853998</v>
      </c>
      <c r="T173" s="92">
        <f t="shared" si="94"/>
        <v>102.01033348346147</v>
      </c>
    </row>
    <row r="174" spans="1:20" s="107" customFormat="1" ht="17.25">
      <c r="A174" s="296"/>
      <c r="B174" s="102" t="s">
        <v>19</v>
      </c>
      <c r="C174" s="103" t="s">
        <v>16</v>
      </c>
      <c r="D174" s="104">
        <f>D178+D181</f>
        <v>3564053</v>
      </c>
      <c r="E174" s="105">
        <f aca="true" t="shared" si="95" ref="E174:T174">E178+E181</f>
        <v>3316961</v>
      </c>
      <c r="F174" s="104">
        <v>3032546</v>
      </c>
      <c r="G174" s="91">
        <f>G178+G181</f>
        <v>3412861</v>
      </c>
      <c r="H174" s="89">
        <f>H178+H181</f>
        <v>3611262.225135</v>
      </c>
      <c r="I174" s="90">
        <f t="shared" si="95"/>
        <v>3829404.8720800127</v>
      </c>
      <c r="J174" s="91">
        <f t="shared" si="95"/>
        <v>3823231.9064562027</v>
      </c>
      <c r="K174" s="92">
        <f t="shared" si="95"/>
        <v>3824286.7117011147</v>
      </c>
      <c r="L174" s="90">
        <f t="shared" si="95"/>
        <v>4061736.875699947</v>
      </c>
      <c r="M174" s="91">
        <f t="shared" si="95"/>
        <v>4056376.3370993994</v>
      </c>
      <c r="N174" s="92">
        <f t="shared" si="95"/>
        <v>4062522.996360647</v>
      </c>
      <c r="O174" s="90">
        <f t="shared" si="95"/>
        <v>4351039.277835806</v>
      </c>
      <c r="P174" s="91">
        <f t="shared" si="95"/>
        <v>4350634.581893293</v>
      </c>
      <c r="Q174" s="89">
        <f t="shared" si="95"/>
        <v>4362581.6993852705</v>
      </c>
      <c r="R174" s="90">
        <f t="shared" si="95"/>
        <v>4670991.70320803</v>
      </c>
      <c r="S174" s="91">
        <f t="shared" si="95"/>
        <v>4676362.112923834</v>
      </c>
      <c r="T174" s="92">
        <f t="shared" si="95"/>
        <v>4695049.76740302</v>
      </c>
    </row>
    <row r="175" spans="1:20" s="113" customFormat="1" ht="17.25">
      <c r="A175" s="295"/>
      <c r="B175" s="247" t="s">
        <v>23</v>
      </c>
      <c r="C175" s="109"/>
      <c r="D175" s="115"/>
      <c r="E175" s="116"/>
      <c r="F175" s="115"/>
      <c r="G175" s="91"/>
      <c r="H175" s="89"/>
      <c r="I175" s="90"/>
      <c r="J175" s="91"/>
      <c r="K175" s="92"/>
      <c r="L175" s="90"/>
      <c r="M175" s="91"/>
      <c r="N175" s="92"/>
      <c r="O175" s="90"/>
      <c r="P175" s="91"/>
      <c r="Q175" s="89"/>
      <c r="R175" s="90"/>
      <c r="S175" s="91"/>
      <c r="T175" s="92"/>
    </row>
    <row r="176" spans="1:20" s="107" customFormat="1" ht="47.25">
      <c r="A176" s="311"/>
      <c r="B176" s="102" t="s">
        <v>79</v>
      </c>
      <c r="C176" s="103" t="s">
        <v>16</v>
      </c>
      <c r="D176" s="104">
        <v>3468694</v>
      </c>
      <c r="E176" s="105">
        <v>3206309</v>
      </c>
      <c r="F176" s="104">
        <v>2824758</v>
      </c>
      <c r="G176" s="91">
        <v>3327559</v>
      </c>
      <c r="H176" s="89">
        <f>G176*H177/100</f>
        <v>3344196.795</v>
      </c>
      <c r="I176" s="90">
        <f>H176*I177/100</f>
        <v>3360917.7789749997</v>
      </c>
      <c r="J176" s="91">
        <f>H176*J177/100</f>
        <v>3367606.172565</v>
      </c>
      <c r="K176" s="92">
        <f>H176*K177/100</f>
        <v>3374294.566155</v>
      </c>
      <c r="L176" s="90">
        <f>I176*L177/100</f>
        <v>3377722.367869875</v>
      </c>
      <c r="M176" s="91">
        <f>J176*M177/100</f>
        <v>3391179.4157729554</v>
      </c>
      <c r="N176" s="92">
        <f>K176*N177/100</f>
        <v>3404663.2172503956</v>
      </c>
      <c r="O176" s="90">
        <f aca="true" t="shared" si="96" ref="O176:T176">L176*O177/100</f>
        <v>3428388.203387923</v>
      </c>
      <c r="P176" s="91">
        <f t="shared" si="96"/>
        <v>3448829.4658410954</v>
      </c>
      <c r="Q176" s="89">
        <f t="shared" si="96"/>
        <v>3469351.8183781533</v>
      </c>
      <c r="R176" s="90">
        <f t="shared" si="96"/>
        <v>3479814.0264387415</v>
      </c>
      <c r="S176" s="91">
        <f t="shared" si="96"/>
        <v>3507459.566760394</v>
      </c>
      <c r="T176" s="92">
        <f t="shared" si="96"/>
        <v>3535269.5029273387</v>
      </c>
    </row>
    <row r="177" spans="1:20" s="113" customFormat="1" ht="17.25">
      <c r="A177" s="311"/>
      <c r="B177" s="108" t="s">
        <v>17</v>
      </c>
      <c r="C177" s="109" t="s">
        <v>18</v>
      </c>
      <c r="D177" s="121">
        <v>112</v>
      </c>
      <c r="E177" s="122">
        <v>92.4</v>
      </c>
      <c r="F177" s="121">
        <v>88.1</v>
      </c>
      <c r="G177" s="91">
        <v>101.54</v>
      </c>
      <c r="H177" s="89">
        <v>100.5</v>
      </c>
      <c r="I177" s="90">
        <v>100.5</v>
      </c>
      <c r="J177" s="91">
        <v>100.7</v>
      </c>
      <c r="K177" s="92">
        <v>100.9</v>
      </c>
      <c r="L177" s="90">
        <v>100.5</v>
      </c>
      <c r="M177" s="91">
        <v>100.7</v>
      </c>
      <c r="N177" s="92">
        <v>100.9</v>
      </c>
      <c r="O177" s="90">
        <v>101.5</v>
      </c>
      <c r="P177" s="91">
        <v>101.7</v>
      </c>
      <c r="Q177" s="89">
        <v>101.9</v>
      </c>
      <c r="R177" s="90">
        <v>101.5</v>
      </c>
      <c r="S177" s="91">
        <v>101.7</v>
      </c>
      <c r="T177" s="92">
        <v>101.9</v>
      </c>
    </row>
    <row r="178" spans="1:20" s="107" customFormat="1" ht="17.25">
      <c r="A178" s="311"/>
      <c r="B178" s="114" t="s">
        <v>19</v>
      </c>
      <c r="C178" s="103" t="s">
        <v>16</v>
      </c>
      <c r="D178" s="104">
        <v>3468694</v>
      </c>
      <c r="E178" s="105">
        <v>3206309</v>
      </c>
      <c r="F178" s="104">
        <v>2929274</v>
      </c>
      <c r="G178" s="91">
        <v>3327559</v>
      </c>
      <c r="H178" s="89">
        <f>G178*H177*H182/10000</f>
        <v>3521439.225135</v>
      </c>
      <c r="I178" s="90">
        <f>H178*I177*I182/10000</f>
        <v>3733693.9744300125</v>
      </c>
      <c r="J178" s="91">
        <f>H178*J177*J182/10000</f>
        <v>3726939.853996203</v>
      </c>
      <c r="K178" s="92">
        <f aca="true" t="shared" si="97" ref="K178:T178">H178*K177*K182/10000</f>
        <v>3727235.6548911147</v>
      </c>
      <c r="L178" s="90">
        <f t="shared" si="97"/>
        <v>3958742.378738782</v>
      </c>
      <c r="M178" s="91">
        <f t="shared" si="97"/>
        <v>3951938.939921808</v>
      </c>
      <c r="N178" s="92">
        <f t="shared" si="97"/>
        <v>3956341.376125962</v>
      </c>
      <c r="O178" s="90">
        <f t="shared" si="97"/>
        <v>4239120.307712956</v>
      </c>
      <c r="P178" s="91">
        <f t="shared" si="97"/>
        <v>4236154.484603104</v>
      </c>
      <c r="Q178" s="89">
        <f t="shared" si="97"/>
        <v>4245181.990972791</v>
      </c>
      <c r="R178" s="90">
        <f t="shared" si="97"/>
        <v>4547961.417731384</v>
      </c>
      <c r="S178" s="91">
        <f t="shared" si="97"/>
        <v>4549426.581048473</v>
      </c>
      <c r="T178" s="92">
        <f t="shared" si="97"/>
        <v>4563761.673485344</v>
      </c>
    </row>
    <row r="179" spans="1:20" s="107" customFormat="1" ht="31.5">
      <c r="A179" s="311"/>
      <c r="B179" s="102" t="s">
        <v>94</v>
      </c>
      <c r="C179" s="103" t="s">
        <v>16</v>
      </c>
      <c r="D179" s="104">
        <v>95359</v>
      </c>
      <c r="E179" s="105">
        <v>110652</v>
      </c>
      <c r="F179" s="104">
        <v>99587</v>
      </c>
      <c r="G179" s="91">
        <v>85302</v>
      </c>
      <c r="H179" s="89">
        <v>85302</v>
      </c>
      <c r="I179" s="90">
        <f>H179*I180/100</f>
        <v>86155.02</v>
      </c>
      <c r="J179" s="91">
        <f>H179*J180/100</f>
        <v>87008.04</v>
      </c>
      <c r="K179" s="92">
        <f>H179*K180/100</f>
        <v>87861.06</v>
      </c>
      <c r="L179" s="90">
        <f>I179*L180/100</f>
        <v>87878.12040000001</v>
      </c>
      <c r="M179" s="91">
        <f>J179*M180/100</f>
        <v>89618.2812</v>
      </c>
      <c r="N179" s="92">
        <f>K179*N180/100</f>
        <v>91375.5024</v>
      </c>
      <c r="O179" s="90">
        <f aca="true" t="shared" si="98" ref="O179:T179">L179*O180/100</f>
        <v>90514.46401200003</v>
      </c>
      <c r="P179" s="91">
        <f t="shared" si="98"/>
        <v>93203.012448</v>
      </c>
      <c r="Q179" s="89">
        <f t="shared" si="98"/>
        <v>95944.27752</v>
      </c>
      <c r="R179" s="90">
        <f t="shared" si="98"/>
        <v>94135.04257248003</v>
      </c>
      <c r="S179" s="91">
        <f t="shared" si="98"/>
        <v>97863.16307039998</v>
      </c>
      <c r="T179" s="92">
        <f t="shared" si="98"/>
        <v>101700.9341712</v>
      </c>
    </row>
    <row r="180" spans="1:20" s="113" customFormat="1" ht="17.25">
      <c r="A180" s="311"/>
      <c r="B180" s="108" t="s">
        <v>17</v>
      </c>
      <c r="C180" s="109" t="s">
        <v>18</v>
      </c>
      <c r="D180" s="110">
        <v>86.8</v>
      </c>
      <c r="E180" s="111">
        <v>116</v>
      </c>
      <c r="F180" s="112">
        <v>90</v>
      </c>
      <c r="G180" s="91">
        <v>89</v>
      </c>
      <c r="H180" s="89">
        <f>H179/G179*100</f>
        <v>100</v>
      </c>
      <c r="I180" s="90">
        <v>101</v>
      </c>
      <c r="J180" s="91">
        <v>102</v>
      </c>
      <c r="K180" s="92">
        <v>103</v>
      </c>
      <c r="L180" s="90">
        <v>102</v>
      </c>
      <c r="M180" s="91">
        <v>103</v>
      </c>
      <c r="N180" s="92">
        <v>104</v>
      </c>
      <c r="O180" s="90">
        <v>103</v>
      </c>
      <c r="P180" s="91">
        <v>104</v>
      </c>
      <c r="Q180" s="89">
        <v>105</v>
      </c>
      <c r="R180" s="90">
        <v>104</v>
      </c>
      <c r="S180" s="91">
        <v>105</v>
      </c>
      <c r="T180" s="92">
        <v>106</v>
      </c>
    </row>
    <row r="181" spans="1:20" s="107" customFormat="1" ht="17.25">
      <c r="A181" s="311"/>
      <c r="B181" s="114" t="s">
        <v>19</v>
      </c>
      <c r="C181" s="103" t="s">
        <v>16</v>
      </c>
      <c r="D181" s="104">
        <v>95359</v>
      </c>
      <c r="E181" s="105">
        <v>110652</v>
      </c>
      <c r="F181" s="104">
        <v>103272</v>
      </c>
      <c r="G181" s="91">
        <v>85302</v>
      </c>
      <c r="H181" s="89">
        <v>89823</v>
      </c>
      <c r="I181" s="90">
        <f>H181*I180*I182/10000</f>
        <v>95710.89765</v>
      </c>
      <c r="J181" s="91">
        <f>H181*J180*J182/10000</f>
        <v>96292.05245999999</v>
      </c>
      <c r="K181" s="92">
        <f aca="true" t="shared" si="99" ref="K181:T181">H181*K180*K182/10000</f>
        <v>97051.05681000001</v>
      </c>
      <c r="L181" s="90">
        <f t="shared" si="99"/>
        <v>102994.496961165</v>
      </c>
      <c r="M181" s="91">
        <f t="shared" si="99"/>
        <v>104437.39717759138</v>
      </c>
      <c r="N181" s="92">
        <f t="shared" si="99"/>
        <v>106181.62023468483</v>
      </c>
      <c r="O181" s="90">
        <f t="shared" si="99"/>
        <v>111918.97012284995</v>
      </c>
      <c r="P181" s="91">
        <f t="shared" si="99"/>
        <v>114480.09729018857</v>
      </c>
      <c r="Q181" s="89">
        <f t="shared" si="99"/>
        <v>117399.70841247927</v>
      </c>
      <c r="R181" s="90">
        <f t="shared" si="99"/>
        <v>123030.28547664649</v>
      </c>
      <c r="S181" s="91">
        <f t="shared" si="99"/>
        <v>126935.53187536109</v>
      </c>
      <c r="T181" s="92">
        <f t="shared" si="99"/>
        <v>131288.09391767558</v>
      </c>
    </row>
    <row r="182" spans="1:21" s="211" customFormat="1" ht="25.5" customHeight="1">
      <c r="A182" s="297"/>
      <c r="B182" s="272" t="s">
        <v>50</v>
      </c>
      <c r="C182" s="249"/>
      <c r="D182" s="250"/>
      <c r="E182" s="249">
        <v>102</v>
      </c>
      <c r="F182" s="250">
        <v>103.7</v>
      </c>
      <c r="G182" s="273"/>
      <c r="H182" s="202">
        <v>105.3</v>
      </c>
      <c r="I182" s="203">
        <v>105.5</v>
      </c>
      <c r="J182" s="64">
        <v>105.1</v>
      </c>
      <c r="K182" s="204">
        <v>104.9</v>
      </c>
      <c r="L182" s="203">
        <v>105.5</v>
      </c>
      <c r="M182" s="64">
        <v>105.3</v>
      </c>
      <c r="N182" s="204">
        <v>105.2</v>
      </c>
      <c r="O182" s="203">
        <v>105.5</v>
      </c>
      <c r="P182" s="64">
        <v>105.4</v>
      </c>
      <c r="Q182" s="202">
        <v>105.3</v>
      </c>
      <c r="R182" s="203">
        <v>105.7</v>
      </c>
      <c r="S182" s="64">
        <v>105.6</v>
      </c>
      <c r="T182" s="204">
        <v>105.5</v>
      </c>
      <c r="U182" s="205"/>
    </row>
    <row r="183" spans="1:20" s="107" customFormat="1" ht="50.25" customHeight="1">
      <c r="A183" s="296"/>
      <c r="B183" s="102" t="s">
        <v>81</v>
      </c>
      <c r="C183" s="103" t="s">
        <v>16</v>
      </c>
      <c r="D183" s="104">
        <f>D187+D190+D193</f>
        <v>482289</v>
      </c>
      <c r="E183" s="105">
        <f aca="true" t="shared" si="100" ref="E183:T183">E187+E190+E193</f>
        <v>561936.9</v>
      </c>
      <c r="F183" s="104">
        <v>571815</v>
      </c>
      <c r="G183" s="91">
        <f>G187+G190+G193</f>
        <v>556158.4</v>
      </c>
      <c r="H183" s="89">
        <f>H187+H190+H193</f>
        <v>569765.4883999999</v>
      </c>
      <c r="I183" s="90">
        <f t="shared" si="100"/>
        <v>568333.3287608001</v>
      </c>
      <c r="J183" s="91">
        <f t="shared" si="100"/>
        <v>576816.604824</v>
      </c>
      <c r="K183" s="92">
        <f t="shared" si="100"/>
        <v>580399.108348</v>
      </c>
      <c r="L183" s="90">
        <f t="shared" si="100"/>
        <v>572669.9454930569</v>
      </c>
      <c r="M183" s="91">
        <f t="shared" si="100"/>
        <v>585254.4664095601</v>
      </c>
      <c r="N183" s="92">
        <f t="shared" si="100"/>
        <v>594300.411054924</v>
      </c>
      <c r="O183" s="90">
        <f t="shared" si="100"/>
        <v>577422.0803209355</v>
      </c>
      <c r="P183" s="91">
        <f t="shared" si="100"/>
        <v>595733.7721821119</v>
      </c>
      <c r="Q183" s="89">
        <f t="shared" si="100"/>
        <v>610480.0478393191</v>
      </c>
      <c r="R183" s="90">
        <f t="shared" si="100"/>
        <v>582600.5228038892</v>
      </c>
      <c r="S183" s="91">
        <f t="shared" si="100"/>
        <v>607065.433414551</v>
      </c>
      <c r="T183" s="92">
        <f t="shared" si="100"/>
        <v>629431.3486494602</v>
      </c>
    </row>
    <row r="184" spans="1:20" s="113" customFormat="1" ht="17.25">
      <c r="A184" s="295"/>
      <c r="B184" s="245" t="s">
        <v>17</v>
      </c>
      <c r="C184" s="109" t="s">
        <v>18</v>
      </c>
      <c r="D184" s="115"/>
      <c r="E184" s="116">
        <f>E183/D183*100</f>
        <v>116.51455869820792</v>
      </c>
      <c r="F184" s="115">
        <v>101.8</v>
      </c>
      <c r="G184" s="91">
        <f>G183/E183*100</f>
        <v>98.9716816959342</v>
      </c>
      <c r="H184" s="89">
        <f>H183/G183*100</f>
        <v>102.44662103458293</v>
      </c>
      <c r="I184" s="90">
        <f>I183/H183*100</f>
        <v>99.7486405076549</v>
      </c>
      <c r="J184" s="91">
        <f>J183/H183*100</f>
        <v>101.23754712553772</v>
      </c>
      <c r="K184" s="92">
        <f>K183/H183*100</f>
        <v>101.86631520590359</v>
      </c>
      <c r="L184" s="90">
        <f>L183/I183*100</f>
        <v>100.76304107339833</v>
      </c>
      <c r="M184" s="91">
        <f>M183/J183*100</f>
        <v>101.46283264299136</v>
      </c>
      <c r="N184" s="92">
        <f>N183/K183*100</f>
        <v>102.39512819833433</v>
      </c>
      <c r="O184" s="90">
        <f aca="true" t="shared" si="101" ref="O184:T184">O183/L183*100</f>
        <v>100.82982088815349</v>
      </c>
      <c r="P184" s="91">
        <f t="shared" si="101"/>
        <v>101.79055545476494</v>
      </c>
      <c r="Q184" s="89">
        <f t="shared" si="101"/>
        <v>102.72246770882678</v>
      </c>
      <c r="R184" s="90">
        <f t="shared" si="101"/>
        <v>100.89682100138526</v>
      </c>
      <c r="S184" s="91">
        <f t="shared" si="101"/>
        <v>101.90213510826025</v>
      </c>
      <c r="T184" s="92">
        <f t="shared" si="101"/>
        <v>103.10432763154435</v>
      </c>
    </row>
    <row r="185" spans="1:20" s="107" customFormat="1" ht="17.25">
      <c r="A185" s="296"/>
      <c r="B185" s="102" t="s">
        <v>19</v>
      </c>
      <c r="C185" s="103" t="s">
        <v>16</v>
      </c>
      <c r="D185" s="104">
        <f>D189+D192+D195</f>
        <v>482289</v>
      </c>
      <c r="E185" s="105">
        <f aca="true" t="shared" si="102" ref="E185:T185">E189+E192+E195</f>
        <v>561936.9</v>
      </c>
      <c r="F185" s="104">
        <v>598690</v>
      </c>
      <c r="G185" s="91">
        <f>G189+G192+G195</f>
        <v>556158.4</v>
      </c>
      <c r="H185" s="89">
        <f>H189+H192+H195</f>
        <v>596544.4663548</v>
      </c>
      <c r="I185" s="90">
        <f t="shared" si="102"/>
        <v>623012.1099875479</v>
      </c>
      <c r="J185" s="91">
        <f t="shared" si="102"/>
        <v>631707.6265722616</v>
      </c>
      <c r="K185" s="92">
        <f t="shared" si="102"/>
        <v>634415.6925637317</v>
      </c>
      <c r="L185" s="90">
        <f t="shared" si="102"/>
        <v>657898.7137963902</v>
      </c>
      <c r="M185" s="91">
        <f t="shared" si="102"/>
        <v>670432.0807313598</v>
      </c>
      <c r="N185" s="92">
        <f t="shared" si="102"/>
        <v>678193.6352262669</v>
      </c>
      <c r="O185" s="90">
        <f t="shared" si="102"/>
        <v>697189.3575784304</v>
      </c>
      <c r="P185" s="91">
        <f t="shared" si="102"/>
        <v>715875.9293306352</v>
      </c>
      <c r="Q185" s="89">
        <f t="shared" si="102"/>
        <v>729400.1281322058</v>
      </c>
      <c r="R185" s="90">
        <f t="shared" si="102"/>
        <v>740724.3187589174</v>
      </c>
      <c r="S185" s="91">
        <f t="shared" si="102"/>
        <v>767426.4852631467</v>
      </c>
      <c r="T185" s="92">
        <f t="shared" si="102"/>
        <v>789645.2527470503</v>
      </c>
    </row>
    <row r="186" spans="1:20" s="113" customFormat="1" ht="17.25">
      <c r="A186" s="295"/>
      <c r="B186" s="247" t="s">
        <v>23</v>
      </c>
      <c r="C186" s="109"/>
      <c r="D186" s="242"/>
      <c r="E186" s="243"/>
      <c r="F186" s="242"/>
      <c r="G186" s="91"/>
      <c r="H186" s="89"/>
      <c r="I186" s="90"/>
      <c r="J186" s="91"/>
      <c r="K186" s="92"/>
      <c r="L186" s="90"/>
      <c r="M186" s="91"/>
      <c r="N186" s="92"/>
      <c r="O186" s="90"/>
      <c r="P186" s="91"/>
      <c r="Q186" s="89"/>
      <c r="R186" s="90"/>
      <c r="S186" s="91"/>
      <c r="T186" s="92"/>
    </row>
    <row r="187" spans="1:20" s="107" customFormat="1" ht="31.5">
      <c r="A187" s="311"/>
      <c r="B187" s="102" t="s">
        <v>82</v>
      </c>
      <c r="C187" s="103" t="s">
        <v>16</v>
      </c>
      <c r="D187" s="104">
        <v>198898</v>
      </c>
      <c r="E187" s="105">
        <v>317112</v>
      </c>
      <c r="F187" s="104">
        <v>323454</v>
      </c>
      <c r="G187" s="91">
        <v>296711</v>
      </c>
      <c r="H187" s="89">
        <f>G187*H188/100</f>
        <v>320447.88</v>
      </c>
      <c r="I187" s="90">
        <f>H187*I188/100</f>
        <v>322050.1194</v>
      </c>
      <c r="J187" s="91">
        <f>H187*J188/100</f>
        <v>323652.3588</v>
      </c>
      <c r="K187" s="92">
        <f>H187*K188/100</f>
        <v>325254.5982</v>
      </c>
      <c r="L187" s="90">
        <f>I187*L188/100</f>
        <v>323660.36999700003</v>
      </c>
      <c r="M187" s="91">
        <f>J187*M188/100</f>
        <v>326888.882388</v>
      </c>
      <c r="N187" s="92">
        <f>K187*N188/100</f>
        <v>330133.417173</v>
      </c>
      <c r="O187" s="90">
        <f aca="true" t="shared" si="103" ref="O187:T187">L187*O188/100</f>
        <v>325278.67184698506</v>
      </c>
      <c r="P187" s="91">
        <f t="shared" si="103"/>
        <v>330157.77121188</v>
      </c>
      <c r="Q187" s="89">
        <f t="shared" si="103"/>
        <v>335085.41843059496</v>
      </c>
      <c r="R187" s="90">
        <f t="shared" si="103"/>
        <v>326905.06520622</v>
      </c>
      <c r="S187" s="91">
        <f t="shared" si="103"/>
        <v>333459.3489239988</v>
      </c>
      <c r="T187" s="92">
        <f t="shared" si="103"/>
        <v>340111.6997070539</v>
      </c>
    </row>
    <row r="188" spans="1:20" s="113" customFormat="1" ht="17.25">
      <c r="A188" s="311"/>
      <c r="B188" s="108" t="s">
        <v>17</v>
      </c>
      <c r="C188" s="109" t="s">
        <v>18</v>
      </c>
      <c r="D188" s="115">
        <v>82</v>
      </c>
      <c r="E188" s="116">
        <v>154</v>
      </c>
      <c r="F188" s="115">
        <v>102</v>
      </c>
      <c r="G188" s="91">
        <v>154</v>
      </c>
      <c r="H188" s="89">
        <v>108</v>
      </c>
      <c r="I188" s="90">
        <v>100.5</v>
      </c>
      <c r="J188" s="91">
        <v>101</v>
      </c>
      <c r="K188" s="92">
        <v>101.5</v>
      </c>
      <c r="L188" s="90">
        <v>100.5</v>
      </c>
      <c r="M188" s="91">
        <v>101</v>
      </c>
      <c r="N188" s="92">
        <v>101.5</v>
      </c>
      <c r="O188" s="90">
        <v>100.5</v>
      </c>
      <c r="P188" s="91">
        <v>101</v>
      </c>
      <c r="Q188" s="89">
        <v>101.5</v>
      </c>
      <c r="R188" s="90">
        <v>100.5</v>
      </c>
      <c r="S188" s="91">
        <v>101</v>
      </c>
      <c r="T188" s="92">
        <v>101.5</v>
      </c>
    </row>
    <row r="189" spans="1:20" s="107" customFormat="1" ht="17.25">
      <c r="A189" s="311"/>
      <c r="B189" s="114" t="s">
        <v>19</v>
      </c>
      <c r="C189" s="103" t="s">
        <v>16</v>
      </c>
      <c r="D189" s="117">
        <v>198898</v>
      </c>
      <c r="E189" s="118">
        <v>317112</v>
      </c>
      <c r="F189" s="117">
        <v>338657</v>
      </c>
      <c r="G189" s="91">
        <v>296711</v>
      </c>
      <c r="H189" s="89">
        <f>G189*H188*H196/10000</f>
        <v>335508.93036</v>
      </c>
      <c r="I189" s="90">
        <f>H189*I188*I196/10000</f>
        <v>353034.2393373546</v>
      </c>
      <c r="J189" s="91">
        <f>H189*J188*J196/10000</f>
        <v>354451.76456812565</v>
      </c>
      <c r="K189" s="92">
        <f>H189*K188*K196/10000</f>
        <v>355525.3931452776</v>
      </c>
      <c r="L189" s="90">
        <f>I189*L188*L196/10000</f>
        <v>371829.78223967535</v>
      </c>
      <c r="M189" s="91">
        <f>J189*M188*M196/10000</f>
        <v>374464.111195642</v>
      </c>
      <c r="N189" s="92">
        <f>K189*N188*N196/10000</f>
        <v>376736.03810032486</v>
      </c>
      <c r="O189" s="90">
        <f aca="true" t="shared" si="104" ref="O189:T189">L189*O188*O196/10000</f>
        <v>392747.0666395683</v>
      </c>
      <c r="P189" s="91">
        <f t="shared" si="104"/>
        <v>396740.9811706707</v>
      </c>
      <c r="Q189" s="89">
        <f t="shared" si="104"/>
        <v>400359.2713694057</v>
      </c>
      <c r="R189" s="90">
        <f t="shared" si="104"/>
        <v>415630.4744773227</v>
      </c>
      <c r="S189" s="91">
        <f t="shared" si="104"/>
        <v>421545.22731346113</v>
      </c>
      <c r="T189" s="92">
        <f t="shared" si="104"/>
        <v>426682.89346194407</v>
      </c>
    </row>
    <row r="190" spans="1:20" s="107" customFormat="1" ht="30" customHeight="1">
      <c r="A190" s="311"/>
      <c r="B190" s="102" t="s">
        <v>95</v>
      </c>
      <c r="C190" s="103" t="s">
        <v>16</v>
      </c>
      <c r="D190" s="104">
        <v>148005</v>
      </c>
      <c r="E190" s="105">
        <v>135973</v>
      </c>
      <c r="F190" s="104">
        <v>138421</v>
      </c>
      <c r="G190" s="91">
        <v>132953</v>
      </c>
      <c r="H190" s="89">
        <f>G190*H191/100</f>
        <v>135346.154</v>
      </c>
      <c r="I190" s="90">
        <f>H190*I191/100</f>
        <v>137782.38477200002</v>
      </c>
      <c r="J190" s="91">
        <f>H190*J191/100</f>
        <v>138053.07708000002</v>
      </c>
      <c r="K190" s="92">
        <f>H190*K191/100</f>
        <v>138323.76938800002</v>
      </c>
      <c r="L190" s="90">
        <f>I190*L191/100</f>
        <v>140400.25008266803</v>
      </c>
      <c r="M190" s="91">
        <f>J190*M191/100</f>
        <v>140952.19169868002</v>
      </c>
      <c r="N190" s="92">
        <f>K190*N191/100</f>
        <v>141505.216083924</v>
      </c>
      <c r="O190" s="90">
        <f aca="true" t="shared" si="105" ref="O190:T190">L190*O191/100</f>
        <v>143208.2550843214</v>
      </c>
      <c r="P190" s="91">
        <f t="shared" si="105"/>
        <v>144053.139916051</v>
      </c>
      <c r="Q190" s="89">
        <f t="shared" si="105"/>
        <v>144759.83605385423</v>
      </c>
      <c r="R190" s="90">
        <f t="shared" si="105"/>
        <v>146215.62844109212</v>
      </c>
      <c r="S190" s="91">
        <f t="shared" si="105"/>
        <v>147222.30899420413</v>
      </c>
      <c r="T190" s="92">
        <f t="shared" si="105"/>
        <v>148234.07211914673</v>
      </c>
    </row>
    <row r="191" spans="1:20" s="113" customFormat="1" ht="17.25">
      <c r="A191" s="311"/>
      <c r="B191" s="108" t="s">
        <v>17</v>
      </c>
      <c r="C191" s="109" t="s">
        <v>18</v>
      </c>
      <c r="D191" s="115">
        <v>101.8</v>
      </c>
      <c r="E191" s="116">
        <v>83</v>
      </c>
      <c r="F191" s="115">
        <v>101.8</v>
      </c>
      <c r="G191" s="91">
        <v>96.1</v>
      </c>
      <c r="H191" s="89">
        <v>101.8</v>
      </c>
      <c r="I191" s="90">
        <v>101.8</v>
      </c>
      <c r="J191" s="91">
        <v>102</v>
      </c>
      <c r="K191" s="92">
        <v>102.2</v>
      </c>
      <c r="L191" s="90">
        <v>101.9</v>
      </c>
      <c r="M191" s="91">
        <v>102.1</v>
      </c>
      <c r="N191" s="92">
        <v>102.3</v>
      </c>
      <c r="O191" s="90">
        <v>102</v>
      </c>
      <c r="P191" s="91">
        <v>102.2</v>
      </c>
      <c r="Q191" s="89">
        <v>102.3</v>
      </c>
      <c r="R191" s="90">
        <v>102.1</v>
      </c>
      <c r="S191" s="91">
        <v>102.2</v>
      </c>
      <c r="T191" s="92">
        <v>102.4</v>
      </c>
    </row>
    <row r="192" spans="1:20" s="107" customFormat="1" ht="17.25">
      <c r="A192" s="311"/>
      <c r="B192" s="114" t="s">
        <v>19</v>
      </c>
      <c r="C192" s="103" t="s">
        <v>16</v>
      </c>
      <c r="D192" s="104">
        <v>148005</v>
      </c>
      <c r="E192" s="105">
        <v>135973</v>
      </c>
      <c r="F192" s="104">
        <v>144926</v>
      </c>
      <c r="G192" s="91">
        <v>132953</v>
      </c>
      <c r="H192" s="89">
        <f>G192*H191*H196/10000</f>
        <v>141707.42323800002</v>
      </c>
      <c r="I192" s="90">
        <f>H192*I191*I196/10000</f>
        <v>151038.29022852937</v>
      </c>
      <c r="J192" s="91">
        <f>H192*J191*J196/10000</f>
        <v>151190.48400108697</v>
      </c>
      <c r="K192" s="92">
        <f>H192*K191*K196/10000</f>
        <v>151197.28595740243</v>
      </c>
      <c r="L192" s="90">
        <f>I192*L191*L196/10000</f>
        <v>161295.60259452928</v>
      </c>
      <c r="M192" s="91">
        <f>J192*M191*M196/10000</f>
        <v>161466.29643670484</v>
      </c>
      <c r="N192" s="92">
        <f>K192*N191*N196/10000</f>
        <v>161480.5157699373</v>
      </c>
      <c r="O192" s="90">
        <f aca="true" t="shared" si="106" ref="O192:T192">L192*O191*O196/10000</f>
        <v>172912.11189338728</v>
      </c>
      <c r="P192" s="91">
        <f t="shared" si="106"/>
        <v>173104.46415126964</v>
      </c>
      <c r="Q192" s="89">
        <f t="shared" si="106"/>
        <v>172958.71231138022</v>
      </c>
      <c r="R192" s="90">
        <f t="shared" si="106"/>
        <v>185900.05935403527</v>
      </c>
      <c r="S192" s="91">
        <f t="shared" si="106"/>
        <v>186112.22600545266</v>
      </c>
      <c r="T192" s="92">
        <f t="shared" si="106"/>
        <v>185965.20747719603</v>
      </c>
    </row>
    <row r="193" spans="1:20" s="107" customFormat="1" ht="31.5">
      <c r="A193" s="311"/>
      <c r="B193" s="102" t="s">
        <v>84</v>
      </c>
      <c r="C193" s="103" t="s">
        <v>16</v>
      </c>
      <c r="D193" s="104">
        <v>135386</v>
      </c>
      <c r="E193" s="105">
        <v>108851.9</v>
      </c>
      <c r="F193" s="104">
        <v>109940</v>
      </c>
      <c r="G193" s="91">
        <v>126494.4</v>
      </c>
      <c r="H193" s="89">
        <f>G193*H194/100</f>
        <v>113971.45439999999</v>
      </c>
      <c r="I193" s="90">
        <f>H193*I194/100</f>
        <v>108500.8245888</v>
      </c>
      <c r="J193" s="91">
        <f>H193*J194/100</f>
        <v>115111.16894399999</v>
      </c>
      <c r="K193" s="92">
        <f>H193*K194/100</f>
        <v>116820.74076</v>
      </c>
      <c r="L193" s="90">
        <f>I193*L194/100</f>
        <v>108609.3254133888</v>
      </c>
      <c r="M193" s="91">
        <f>J193*M194/100</f>
        <v>117413.39232288</v>
      </c>
      <c r="N193" s="92">
        <f>K193*N194/100</f>
        <v>122661.777798</v>
      </c>
      <c r="O193" s="90">
        <f aca="true" t="shared" si="107" ref="O193:T193">L193*O194/100</f>
        <v>108935.15338962896</v>
      </c>
      <c r="P193" s="91">
        <f t="shared" si="107"/>
        <v>121522.8610541808</v>
      </c>
      <c r="Q193" s="89">
        <f t="shared" si="107"/>
        <v>130634.79335487</v>
      </c>
      <c r="R193" s="90">
        <f t="shared" si="107"/>
        <v>109479.8291565771</v>
      </c>
      <c r="S193" s="91">
        <f t="shared" si="107"/>
        <v>126383.77549634803</v>
      </c>
      <c r="T193" s="92">
        <f t="shared" si="107"/>
        <v>141085.5768232596</v>
      </c>
    </row>
    <row r="194" spans="1:20" s="113" customFormat="1" ht="17.25">
      <c r="A194" s="311"/>
      <c r="B194" s="108" t="s">
        <v>17</v>
      </c>
      <c r="C194" s="109" t="s">
        <v>18</v>
      </c>
      <c r="D194" s="115">
        <v>140.4</v>
      </c>
      <c r="E194" s="116">
        <v>80.4</v>
      </c>
      <c r="F194" s="115">
        <v>101</v>
      </c>
      <c r="G194" s="91">
        <v>103.3</v>
      </c>
      <c r="H194" s="89">
        <v>90.1</v>
      </c>
      <c r="I194" s="90">
        <v>95.2</v>
      </c>
      <c r="J194" s="91">
        <v>101</v>
      </c>
      <c r="K194" s="92">
        <v>102.5</v>
      </c>
      <c r="L194" s="90">
        <v>100.1</v>
      </c>
      <c r="M194" s="91">
        <v>102</v>
      </c>
      <c r="N194" s="92">
        <v>105</v>
      </c>
      <c r="O194" s="90">
        <v>100.3</v>
      </c>
      <c r="P194" s="91">
        <v>103.5</v>
      </c>
      <c r="Q194" s="89">
        <v>106.5</v>
      </c>
      <c r="R194" s="90">
        <v>100.5</v>
      </c>
      <c r="S194" s="91">
        <v>104</v>
      </c>
      <c r="T194" s="92">
        <v>108</v>
      </c>
    </row>
    <row r="195" spans="1:20" s="107" customFormat="1" ht="17.25">
      <c r="A195" s="311"/>
      <c r="B195" s="114" t="s">
        <v>19</v>
      </c>
      <c r="C195" s="103" t="s">
        <v>16</v>
      </c>
      <c r="D195" s="104">
        <v>135386</v>
      </c>
      <c r="E195" s="105">
        <v>108851.9</v>
      </c>
      <c r="F195" s="104">
        <v>115108</v>
      </c>
      <c r="G195" s="91">
        <v>126494.4</v>
      </c>
      <c r="H195" s="89">
        <f>G195*H196*H194/10000</f>
        <v>119328.11275679998</v>
      </c>
      <c r="I195" s="90">
        <f>H195*I196*I194/10000</f>
        <v>118939.58042166385</v>
      </c>
      <c r="J195" s="91">
        <f>H195*J196*J194/10000</f>
        <v>126065.3780030489</v>
      </c>
      <c r="K195" s="92">
        <f>H195*K196*K194/10000</f>
        <v>127693.01346105165</v>
      </c>
      <c r="L195" s="90">
        <f>I195*L196*L194/10000</f>
        <v>124773.3289621856</v>
      </c>
      <c r="M195" s="91">
        <f>J195*M196*M194/10000</f>
        <v>134501.67309901293</v>
      </c>
      <c r="N195" s="92">
        <f>K195*N196*N194/10000</f>
        <v>139977.08135600484</v>
      </c>
      <c r="O195" s="90">
        <f aca="true" t="shared" si="108" ref="O195:T195">L195*O196*O194/10000</f>
        <v>131530.17904547483</v>
      </c>
      <c r="P195" s="91">
        <f t="shared" si="108"/>
        <v>146030.48400869485</v>
      </c>
      <c r="Q195" s="89">
        <f t="shared" si="108"/>
        <v>156082.14445141997</v>
      </c>
      <c r="R195" s="90">
        <f t="shared" si="108"/>
        <v>139193.78492755943</v>
      </c>
      <c r="S195" s="91">
        <f t="shared" si="108"/>
        <v>159769.03194423288</v>
      </c>
      <c r="T195" s="92">
        <f t="shared" si="108"/>
        <v>176997.15180791024</v>
      </c>
    </row>
    <row r="196" spans="1:21" s="211" customFormat="1" ht="25.5" customHeight="1">
      <c r="A196" s="297"/>
      <c r="B196" s="201" t="s">
        <v>51</v>
      </c>
      <c r="C196" s="283"/>
      <c r="D196" s="172"/>
      <c r="E196" s="283">
        <v>105.3</v>
      </c>
      <c r="F196" s="172">
        <v>104.7</v>
      </c>
      <c r="G196" s="64"/>
      <c r="H196" s="202">
        <v>104.7</v>
      </c>
      <c r="I196" s="203">
        <v>104.7</v>
      </c>
      <c r="J196" s="64">
        <v>104.6</v>
      </c>
      <c r="K196" s="204">
        <v>104.4</v>
      </c>
      <c r="L196" s="203">
        <v>104.8</v>
      </c>
      <c r="M196" s="64">
        <v>104.6</v>
      </c>
      <c r="N196" s="204">
        <v>104.4</v>
      </c>
      <c r="O196" s="203">
        <v>105.1</v>
      </c>
      <c r="P196" s="64">
        <v>104.9</v>
      </c>
      <c r="Q196" s="202">
        <v>104.7</v>
      </c>
      <c r="R196" s="203">
        <v>105.3</v>
      </c>
      <c r="S196" s="64">
        <v>105.2</v>
      </c>
      <c r="T196" s="204">
        <v>105</v>
      </c>
      <c r="U196" s="205"/>
    </row>
    <row r="197" spans="1:20" s="107" customFormat="1" ht="31.5">
      <c r="A197" s="296"/>
      <c r="B197" s="102" t="s">
        <v>85</v>
      </c>
      <c r="C197" s="103" t="s">
        <v>16</v>
      </c>
      <c r="D197" s="104">
        <f>D201+D204</f>
        <v>358300</v>
      </c>
      <c r="E197" s="105">
        <f aca="true" t="shared" si="109" ref="E197:T197">E201+E204</f>
        <v>417614</v>
      </c>
      <c r="F197" s="104">
        <v>429696</v>
      </c>
      <c r="G197" s="91">
        <f>G201+G204</f>
        <v>719041.7</v>
      </c>
      <c r="H197" s="89">
        <f>H201+H204</f>
        <v>723335.3429</v>
      </c>
      <c r="I197" s="90">
        <f t="shared" si="109"/>
        <v>725243.6346829</v>
      </c>
      <c r="J197" s="91">
        <f t="shared" si="109"/>
        <v>727675.3549573999</v>
      </c>
      <c r="K197" s="92">
        <f t="shared" si="109"/>
        <v>730568.6963289999</v>
      </c>
      <c r="L197" s="90">
        <f t="shared" si="109"/>
        <v>726563.1339722429</v>
      </c>
      <c r="M197" s="91">
        <f t="shared" si="109"/>
        <v>732173.0493527817</v>
      </c>
      <c r="N197" s="92">
        <f t="shared" si="109"/>
        <v>739071.1892966899</v>
      </c>
      <c r="O197" s="90">
        <f t="shared" si="109"/>
        <v>727885.1412721844</v>
      </c>
      <c r="P197" s="91">
        <f t="shared" si="109"/>
        <v>735701.3508380487</v>
      </c>
      <c r="Q197" s="89">
        <f t="shared" si="109"/>
        <v>744850.2714599932</v>
      </c>
      <c r="R197" s="90">
        <f t="shared" si="109"/>
        <v>729209.661467758</v>
      </c>
      <c r="S197" s="91">
        <f t="shared" si="109"/>
        <v>738644.156241401</v>
      </c>
      <c r="T197" s="92">
        <f t="shared" si="109"/>
        <v>750064.2233602132</v>
      </c>
    </row>
    <row r="198" spans="1:20" s="113" customFormat="1" ht="17.25">
      <c r="A198" s="295"/>
      <c r="B198" s="245" t="s">
        <v>17</v>
      </c>
      <c r="C198" s="109" t="s">
        <v>18</v>
      </c>
      <c r="D198" s="115"/>
      <c r="E198" s="116">
        <f>E197/D197*100</f>
        <v>116.55428411945297</v>
      </c>
      <c r="F198" s="115">
        <v>102.9</v>
      </c>
      <c r="G198" s="91">
        <f>G197/E197*100</f>
        <v>172.17854286494224</v>
      </c>
      <c r="H198" s="89">
        <f>H197/G197*100</f>
        <v>100.59713406051416</v>
      </c>
      <c r="I198" s="90">
        <f>I197/H197*100</f>
        <v>100.26381840755205</v>
      </c>
      <c r="J198" s="91">
        <f>J197/H197*100</f>
        <v>100.59999999999998</v>
      </c>
      <c r="K198" s="92">
        <f>K197/H197*100</f>
        <v>100.99999999999997</v>
      </c>
      <c r="L198" s="90">
        <f>L197/I197*100</f>
        <v>100.18193876185066</v>
      </c>
      <c r="M198" s="91">
        <f>M197/J197*100</f>
        <v>100.61809079622397</v>
      </c>
      <c r="N198" s="92">
        <f>N197/K197*100</f>
        <v>101.16381840755207</v>
      </c>
      <c r="O198" s="90">
        <f aca="true" t="shared" si="110" ref="O198:T198">O197/L197*100</f>
        <v>100.1819535341291</v>
      </c>
      <c r="P198" s="91">
        <f t="shared" si="110"/>
        <v>100.48189447677511</v>
      </c>
      <c r="Q198" s="89">
        <f t="shared" si="110"/>
        <v>100.78193849888841</v>
      </c>
      <c r="R198" s="90">
        <f t="shared" si="110"/>
        <v>100.18196829698414</v>
      </c>
      <c r="S198" s="91">
        <f t="shared" si="110"/>
        <v>100.4</v>
      </c>
      <c r="T198" s="92">
        <f t="shared" si="110"/>
        <v>100.70000000000002</v>
      </c>
    </row>
    <row r="199" spans="1:20" s="107" customFormat="1" ht="17.25">
      <c r="A199" s="296"/>
      <c r="B199" s="102" t="s">
        <v>19</v>
      </c>
      <c r="C199" s="103" t="s">
        <v>16</v>
      </c>
      <c r="D199" s="104">
        <f>D203+D206</f>
        <v>358300</v>
      </c>
      <c r="E199" s="105">
        <f aca="true" t="shared" si="111" ref="E199:T199">E203+E206</f>
        <v>417614</v>
      </c>
      <c r="F199" s="104">
        <v>447314</v>
      </c>
      <c r="G199" s="91">
        <f>G203+G206</f>
        <v>719041.7</v>
      </c>
      <c r="H199" s="89">
        <f>H203+H206</f>
        <v>748652.0799015</v>
      </c>
      <c r="I199" s="90">
        <f t="shared" si="111"/>
        <v>780652.2483726736</v>
      </c>
      <c r="J199" s="91">
        <f t="shared" si="111"/>
        <v>778750.88812186</v>
      </c>
      <c r="K199" s="92">
        <f t="shared" si="111"/>
        <v>779578.897322231</v>
      </c>
      <c r="L199" s="90">
        <f t="shared" si="111"/>
        <v>812573.3871466237</v>
      </c>
      <c r="M199" s="91">
        <f t="shared" si="111"/>
        <v>811772.5896115804</v>
      </c>
      <c r="N199" s="92">
        <f t="shared" si="111"/>
        <v>816254.5923317315</v>
      </c>
      <c r="O199" s="90">
        <f t="shared" si="111"/>
        <v>844171.8131881808</v>
      </c>
      <c r="P199" s="91">
        <f t="shared" si="111"/>
        <v>845049.118052749</v>
      </c>
      <c r="Q199" s="89">
        <f t="shared" si="111"/>
        <v>850606.8660802139</v>
      </c>
      <c r="R199" s="90">
        <f t="shared" si="111"/>
        <v>878690.5478524094</v>
      </c>
      <c r="S199" s="91">
        <f t="shared" si="111"/>
        <v>879821.1991623836</v>
      </c>
      <c r="T199" s="92">
        <f t="shared" si="111"/>
        <v>886540.7531377726</v>
      </c>
    </row>
    <row r="200" spans="1:20" s="113" customFormat="1" ht="17.25">
      <c r="A200" s="295"/>
      <c r="B200" s="247" t="s">
        <v>23</v>
      </c>
      <c r="C200" s="109"/>
      <c r="D200" s="242"/>
      <c r="E200" s="243"/>
      <c r="F200" s="242"/>
      <c r="G200" s="91"/>
      <c r="H200" s="89"/>
      <c r="I200" s="90"/>
      <c r="J200" s="91"/>
      <c r="K200" s="92"/>
      <c r="L200" s="90"/>
      <c r="M200" s="91"/>
      <c r="N200" s="92"/>
      <c r="O200" s="90"/>
      <c r="P200" s="91"/>
      <c r="Q200" s="89"/>
      <c r="R200" s="90"/>
      <c r="S200" s="91"/>
      <c r="T200" s="92"/>
    </row>
    <row r="201" spans="1:20" s="107" customFormat="1" ht="31.5">
      <c r="A201" s="311"/>
      <c r="B201" s="102" t="s">
        <v>96</v>
      </c>
      <c r="C201" s="103" t="s">
        <v>16</v>
      </c>
      <c r="D201" s="123">
        <v>102815</v>
      </c>
      <c r="E201" s="124">
        <v>137479</v>
      </c>
      <c r="F201" s="123">
        <v>135554</v>
      </c>
      <c r="G201" s="91">
        <v>138180.7</v>
      </c>
      <c r="H201" s="89">
        <f>G201*H202/100</f>
        <v>130857.12290000002</v>
      </c>
      <c r="I201" s="125">
        <f>H201*I202/100</f>
        <v>130987.98002290001</v>
      </c>
      <c r="J201" s="126">
        <f>H201*J202/100</f>
        <v>131642.2656374</v>
      </c>
      <c r="K201" s="127">
        <f aca="true" t="shared" si="112" ref="K201:T201">H201*K202/100</f>
        <v>132165.694129</v>
      </c>
      <c r="L201" s="125">
        <f t="shared" si="112"/>
        <v>131118.96800292292</v>
      </c>
      <c r="M201" s="126">
        <f t="shared" si="112"/>
        <v>132563.7614968618</v>
      </c>
      <c r="N201" s="127">
        <f t="shared" si="112"/>
        <v>133487.35107029</v>
      </c>
      <c r="O201" s="125">
        <f t="shared" si="112"/>
        <v>131250.08697092583</v>
      </c>
      <c r="P201" s="126">
        <f t="shared" si="112"/>
        <v>133094.01654284925</v>
      </c>
      <c r="Q201" s="128">
        <f t="shared" si="112"/>
        <v>134421.76252778203</v>
      </c>
      <c r="R201" s="125">
        <f t="shared" si="112"/>
        <v>131381.33705789674</v>
      </c>
      <c r="S201" s="126">
        <f t="shared" si="112"/>
        <v>133626.39260902067</v>
      </c>
      <c r="T201" s="127">
        <f t="shared" si="112"/>
        <v>135362.7148654765</v>
      </c>
    </row>
    <row r="202" spans="1:20" s="113" customFormat="1" ht="17.25">
      <c r="A202" s="311"/>
      <c r="B202" s="108" t="s">
        <v>17</v>
      </c>
      <c r="C202" s="109" t="s">
        <v>18</v>
      </c>
      <c r="D202" s="115" t="s">
        <v>52</v>
      </c>
      <c r="E202" s="116">
        <v>133.7</v>
      </c>
      <c r="F202" s="115">
        <v>98.6</v>
      </c>
      <c r="G202" s="91">
        <v>102.8</v>
      </c>
      <c r="H202" s="89">
        <v>94.7</v>
      </c>
      <c r="I202" s="90">
        <v>100.1</v>
      </c>
      <c r="J202" s="91">
        <v>100.6</v>
      </c>
      <c r="K202" s="92">
        <v>101</v>
      </c>
      <c r="L202" s="90">
        <v>100.1</v>
      </c>
      <c r="M202" s="91">
        <v>100.7</v>
      </c>
      <c r="N202" s="92">
        <v>101</v>
      </c>
      <c r="O202" s="90">
        <v>100.1</v>
      </c>
      <c r="P202" s="91">
        <v>100.4</v>
      </c>
      <c r="Q202" s="89">
        <v>100.7</v>
      </c>
      <c r="R202" s="90">
        <v>100.1</v>
      </c>
      <c r="S202" s="91">
        <v>100.4</v>
      </c>
      <c r="T202" s="92">
        <v>100.7</v>
      </c>
    </row>
    <row r="203" spans="1:20" s="107" customFormat="1" ht="17.25">
      <c r="A203" s="311"/>
      <c r="B203" s="114" t="s">
        <v>19</v>
      </c>
      <c r="C203" s="103" t="s">
        <v>16</v>
      </c>
      <c r="D203" s="123">
        <v>102815</v>
      </c>
      <c r="E203" s="124">
        <v>137479</v>
      </c>
      <c r="F203" s="123">
        <v>141112</v>
      </c>
      <c r="G203" s="126">
        <v>138180.7</v>
      </c>
      <c r="H203" s="128">
        <f>G203*H202*H207/10000</f>
        <v>135437.12220150002</v>
      </c>
      <c r="I203" s="125">
        <f>H203*I202*I207/10000</f>
        <v>140995.46169664958</v>
      </c>
      <c r="J203" s="126">
        <f>H203*J202*J207/10000</f>
        <v>140882.23626248914</v>
      </c>
      <c r="K203" s="127">
        <f aca="true" t="shared" si="113" ref="K203:T203">H203*K202*K207/10000</f>
        <v>141032.02971964396</v>
      </c>
      <c r="L203" s="125">
        <f t="shared" si="113"/>
        <v>146640.77898752174</v>
      </c>
      <c r="M203" s="126">
        <f t="shared" si="113"/>
        <v>146975.67474531432</v>
      </c>
      <c r="N203" s="127">
        <f t="shared" si="113"/>
        <v>147427.8322674298</v>
      </c>
      <c r="O203" s="125">
        <f t="shared" si="113"/>
        <v>152218.5542978701</v>
      </c>
      <c r="P203" s="126">
        <f t="shared" si="113"/>
        <v>152875.86623229022</v>
      </c>
      <c r="Q203" s="128">
        <f t="shared" si="113"/>
        <v>153507.46121447408</v>
      </c>
      <c r="R203" s="125">
        <f t="shared" si="113"/>
        <v>158313.23299340252</v>
      </c>
      <c r="S203" s="126">
        <f t="shared" si="113"/>
        <v>159166.40237601651</v>
      </c>
      <c r="T203" s="127">
        <f t="shared" si="113"/>
        <v>159992.38391347954</v>
      </c>
    </row>
    <row r="204" spans="1:20" s="107" customFormat="1" ht="31.5">
      <c r="A204" s="311"/>
      <c r="B204" s="102" t="s">
        <v>97</v>
      </c>
      <c r="C204" s="103" t="s">
        <v>16</v>
      </c>
      <c r="D204" s="104">
        <v>255485</v>
      </c>
      <c r="E204" s="105">
        <v>280135</v>
      </c>
      <c r="F204" s="104">
        <v>294142</v>
      </c>
      <c r="G204" s="91">
        <v>580861</v>
      </c>
      <c r="H204" s="89">
        <f>G204*H205/100</f>
        <v>592478.22</v>
      </c>
      <c r="I204" s="90">
        <f>H204*I205/100</f>
        <v>594255.65466</v>
      </c>
      <c r="J204" s="91">
        <f>H204*J205/100</f>
        <v>596033.0893199999</v>
      </c>
      <c r="K204" s="92">
        <f aca="true" t="shared" si="114" ref="K204:T204">H204*K205/100</f>
        <v>598403.0022</v>
      </c>
      <c r="L204" s="90">
        <f t="shared" si="114"/>
        <v>595444.16596932</v>
      </c>
      <c r="M204" s="91">
        <f t="shared" si="114"/>
        <v>599609.2878559199</v>
      </c>
      <c r="N204" s="92">
        <f t="shared" si="114"/>
        <v>605583.8382264</v>
      </c>
      <c r="O204" s="90">
        <f t="shared" si="114"/>
        <v>596635.0543012586</v>
      </c>
      <c r="P204" s="91">
        <f t="shared" si="114"/>
        <v>602607.3342951995</v>
      </c>
      <c r="Q204" s="89">
        <f t="shared" si="114"/>
        <v>610428.5089322112</v>
      </c>
      <c r="R204" s="90">
        <f t="shared" si="114"/>
        <v>597828.3244098612</v>
      </c>
      <c r="S204" s="91">
        <f t="shared" si="114"/>
        <v>605017.7636323803</v>
      </c>
      <c r="T204" s="92">
        <f t="shared" si="114"/>
        <v>614701.5084947367</v>
      </c>
    </row>
    <row r="205" spans="1:20" s="113" customFormat="1" ht="17.25">
      <c r="A205" s="311"/>
      <c r="B205" s="108" t="s">
        <v>17</v>
      </c>
      <c r="C205" s="109" t="s">
        <v>18</v>
      </c>
      <c r="D205" s="129">
        <v>29.4</v>
      </c>
      <c r="E205" s="130">
        <v>109.6</v>
      </c>
      <c r="F205" s="129">
        <v>105</v>
      </c>
      <c r="G205" s="95">
        <v>105.88</v>
      </c>
      <c r="H205" s="96">
        <v>102</v>
      </c>
      <c r="I205" s="97">
        <v>100.3</v>
      </c>
      <c r="J205" s="95">
        <v>100.6</v>
      </c>
      <c r="K205" s="98">
        <v>101</v>
      </c>
      <c r="L205" s="97">
        <v>100.2</v>
      </c>
      <c r="M205" s="95">
        <v>100.6</v>
      </c>
      <c r="N205" s="98">
        <v>101.2</v>
      </c>
      <c r="O205" s="97">
        <v>100.2</v>
      </c>
      <c r="P205" s="95">
        <v>100.5</v>
      </c>
      <c r="Q205" s="96">
        <v>100.8</v>
      </c>
      <c r="R205" s="97">
        <v>100.2</v>
      </c>
      <c r="S205" s="95">
        <v>100.4</v>
      </c>
      <c r="T205" s="98">
        <v>100.7</v>
      </c>
    </row>
    <row r="206" spans="1:20" s="107" customFormat="1" ht="17.25">
      <c r="A206" s="311"/>
      <c r="B206" s="114" t="s">
        <v>19</v>
      </c>
      <c r="C206" s="103" t="s">
        <v>16</v>
      </c>
      <c r="D206" s="117">
        <v>255485</v>
      </c>
      <c r="E206" s="118">
        <v>280135</v>
      </c>
      <c r="F206" s="117">
        <v>306202</v>
      </c>
      <c r="G206" s="91">
        <v>580861</v>
      </c>
      <c r="H206" s="96">
        <f>G206*H205*H207/10000</f>
        <v>613214.9577</v>
      </c>
      <c r="I206" s="97">
        <f>H206*I205*I207/10000</f>
        <v>639656.7866760241</v>
      </c>
      <c r="J206" s="95">
        <f>H206*J205*J207/10000</f>
        <v>637868.6518593709</v>
      </c>
      <c r="K206" s="98">
        <f>H206*K207*K205/10000</f>
        <v>638546.867602587</v>
      </c>
      <c r="L206" s="97">
        <f>I206*L205*L207/10000</f>
        <v>665932.6081591019</v>
      </c>
      <c r="M206" s="95">
        <f>J206*M205*M207/10000</f>
        <v>664796.9148662661</v>
      </c>
      <c r="N206" s="98">
        <f>K206*N207*N205/10000</f>
        <v>668826.7600643017</v>
      </c>
      <c r="O206" s="97">
        <f>L206*O205*O207/10000</f>
        <v>691953.2588903107</v>
      </c>
      <c r="P206" s="95">
        <f>M206*P205*P207/10000</f>
        <v>692173.2518204588</v>
      </c>
      <c r="Q206" s="96">
        <f>N206*Q207*Q205/10000</f>
        <v>697099.4048657399</v>
      </c>
      <c r="R206" s="97">
        <f>O206*R205*R207/10000</f>
        <v>720377.3148590069</v>
      </c>
      <c r="S206" s="95">
        <f>P206*S205*S207/10000</f>
        <v>720654.7967863671</v>
      </c>
      <c r="T206" s="98">
        <f>Q206*T207*T205/10000</f>
        <v>726548.369224293</v>
      </c>
    </row>
    <row r="207" spans="1:20" s="211" customFormat="1" ht="29.25" customHeight="1">
      <c r="A207" s="297"/>
      <c r="B207" s="272" t="s">
        <v>53</v>
      </c>
      <c r="C207" s="249"/>
      <c r="D207" s="250"/>
      <c r="E207" s="249">
        <v>104.5</v>
      </c>
      <c r="F207" s="250">
        <v>104.1</v>
      </c>
      <c r="G207" s="103"/>
      <c r="H207" s="208">
        <v>103.5</v>
      </c>
      <c r="I207" s="209">
        <v>104</v>
      </c>
      <c r="J207" s="103">
        <v>103.4</v>
      </c>
      <c r="K207" s="210">
        <v>103.1</v>
      </c>
      <c r="L207" s="209">
        <v>103.9</v>
      </c>
      <c r="M207" s="103">
        <v>103.6</v>
      </c>
      <c r="N207" s="210">
        <v>103.5</v>
      </c>
      <c r="O207" s="209">
        <v>103.7</v>
      </c>
      <c r="P207" s="103">
        <v>103.6</v>
      </c>
      <c r="Q207" s="208">
        <v>103.4</v>
      </c>
      <c r="R207" s="209">
        <v>103.9</v>
      </c>
      <c r="S207" s="103">
        <v>103.7</v>
      </c>
      <c r="T207" s="210">
        <v>103.5</v>
      </c>
    </row>
    <row r="208" spans="1:20" s="107" customFormat="1" ht="75">
      <c r="A208" s="296"/>
      <c r="B208" s="244" t="s">
        <v>88</v>
      </c>
      <c r="C208" s="103" t="s">
        <v>16</v>
      </c>
      <c r="D208" s="104">
        <f>D215+D218</f>
        <v>930340</v>
      </c>
      <c r="E208" s="105">
        <f>E215+E218+E212</f>
        <v>944811</v>
      </c>
      <c r="F208" s="104">
        <v>934161</v>
      </c>
      <c r="G208" s="91">
        <f>G215+G218</f>
        <v>1149163.1</v>
      </c>
      <c r="H208" s="89">
        <f>H215+H218</f>
        <v>1149163.1</v>
      </c>
      <c r="I208" s="90">
        <f aca="true" t="shared" si="115" ref="I208:T208">I215+I218</f>
        <v>1094976.9101</v>
      </c>
      <c r="J208" s="91">
        <f t="shared" si="115"/>
        <v>1154183.4852</v>
      </c>
      <c r="K208" s="92">
        <f t="shared" si="115"/>
        <v>1155816.2685</v>
      </c>
      <c r="L208" s="90">
        <f t="shared" si="115"/>
        <v>1098019.7889202</v>
      </c>
      <c r="M208" s="91">
        <f t="shared" si="115"/>
        <v>1158557.9254206</v>
      </c>
      <c r="N208" s="92">
        <f t="shared" si="115"/>
        <v>1161595.3498425</v>
      </c>
      <c r="O208" s="90">
        <f t="shared" si="115"/>
        <v>1100458.3645119607</v>
      </c>
      <c r="P208" s="91">
        <f t="shared" si="115"/>
        <v>1162519.6403995831</v>
      </c>
      <c r="Q208" s="89">
        <f t="shared" si="115"/>
        <v>1167218.66822688</v>
      </c>
      <c r="R208" s="90">
        <f t="shared" si="115"/>
        <v>1103261.6682302062</v>
      </c>
      <c r="S208" s="91">
        <f t="shared" si="115"/>
        <v>1166554.329610954</v>
      </c>
      <c r="T208" s="92">
        <f t="shared" si="115"/>
        <v>1172443.6410731184</v>
      </c>
    </row>
    <row r="209" spans="1:20" s="113" customFormat="1" ht="17.25">
      <c r="A209" s="295"/>
      <c r="B209" s="274" t="s">
        <v>17</v>
      </c>
      <c r="C209" s="249" t="s">
        <v>18</v>
      </c>
      <c r="D209" s="115"/>
      <c r="E209" s="116">
        <v>107.3</v>
      </c>
      <c r="F209" s="115">
        <v>98.9</v>
      </c>
      <c r="G209" s="91">
        <f>G208/E208*100</f>
        <v>121.62888662388562</v>
      </c>
      <c r="H209" s="89">
        <f>H208/G208*100</f>
        <v>100</v>
      </c>
      <c r="I209" s="90">
        <f>I208/H208*100</f>
        <v>95.28472591053436</v>
      </c>
      <c r="J209" s="91">
        <f>J208/H208*100</f>
        <v>100.43687316447942</v>
      </c>
      <c r="K209" s="92">
        <f>K208/H208*100</f>
        <v>100.57895772149314</v>
      </c>
      <c r="L209" s="90">
        <f>L208/I208*100</f>
        <v>100.27789433659584</v>
      </c>
      <c r="M209" s="91">
        <f>M208/J208*100</f>
        <v>100.37900734819836</v>
      </c>
      <c r="N209" s="92">
        <f>N208/K208*100</f>
        <v>100.49999999999999</v>
      </c>
      <c r="O209" s="90">
        <f aca="true" t="shared" si="116" ref="O209:T209">O208/L208*100</f>
        <v>100.22208849206248</v>
      </c>
      <c r="P209" s="91">
        <f t="shared" si="116"/>
        <v>100.3419522573759</v>
      </c>
      <c r="Q209" s="89">
        <f t="shared" si="116"/>
        <v>100.48410303856178</v>
      </c>
      <c r="R209" s="90">
        <f t="shared" si="116"/>
        <v>100.25473964382911</v>
      </c>
      <c r="S209" s="91">
        <f t="shared" si="116"/>
        <v>100.34706417604988</v>
      </c>
      <c r="T209" s="92">
        <f t="shared" si="116"/>
        <v>100.44764301569779</v>
      </c>
    </row>
    <row r="210" spans="1:20" s="107" customFormat="1" ht="17.25">
      <c r="A210" s="296"/>
      <c r="B210" s="102" t="s">
        <v>19</v>
      </c>
      <c r="C210" s="103" t="s">
        <v>16</v>
      </c>
      <c r="D210" s="104">
        <f>D217+D220</f>
        <v>930340</v>
      </c>
      <c r="E210" s="105">
        <f>E217+E220+E214</f>
        <v>944811</v>
      </c>
      <c r="F210" s="104">
        <v>979001</v>
      </c>
      <c r="G210" s="91">
        <f>G217+G220</f>
        <v>1149163.1</v>
      </c>
      <c r="H210" s="89">
        <f>H217+H220</f>
        <v>1197427.9502</v>
      </c>
      <c r="I210" s="90">
        <f aca="true" t="shared" si="117" ref="I210:T210">I217+I220</f>
        <v>1250721.6959369562</v>
      </c>
      <c r="J210" s="91">
        <f t="shared" si="117"/>
        <v>1250765.559241536</v>
      </c>
      <c r="K210" s="92">
        <f t="shared" si="117"/>
        <v>1251330.613296303</v>
      </c>
      <c r="L210" s="90">
        <f t="shared" si="117"/>
        <v>1305633.9653744418</v>
      </c>
      <c r="M210" s="91">
        <f t="shared" si="117"/>
        <v>1305726.2947245878</v>
      </c>
      <c r="N210" s="92">
        <f t="shared" si="117"/>
        <v>1306633.169750933</v>
      </c>
      <c r="O210" s="90">
        <f t="shared" si="117"/>
        <v>1362168.3871655585</v>
      </c>
      <c r="P210" s="91">
        <f t="shared" si="117"/>
        <v>1362598.9054751312</v>
      </c>
      <c r="Q210" s="89">
        <f t="shared" si="117"/>
        <v>1364164.0068330674</v>
      </c>
      <c r="R210" s="90">
        <f t="shared" si="117"/>
        <v>1421519.0594476815</v>
      </c>
      <c r="S210" s="91">
        <f t="shared" si="117"/>
        <v>1422021.1180648548</v>
      </c>
      <c r="T210" s="92">
        <f t="shared" si="117"/>
        <v>1423711.144809879</v>
      </c>
    </row>
    <row r="211" spans="1:20" s="113" customFormat="1" ht="17.25">
      <c r="A211" s="295"/>
      <c r="B211" s="247" t="s">
        <v>23</v>
      </c>
      <c r="C211" s="109"/>
      <c r="D211" s="242"/>
      <c r="E211" s="243"/>
      <c r="F211" s="242"/>
      <c r="G211" s="91"/>
      <c r="H211" s="89"/>
      <c r="I211" s="90"/>
      <c r="J211" s="91"/>
      <c r="K211" s="92"/>
      <c r="L211" s="90"/>
      <c r="M211" s="91"/>
      <c r="N211" s="92"/>
      <c r="O211" s="90"/>
      <c r="P211" s="91"/>
      <c r="Q211" s="89"/>
      <c r="R211" s="90"/>
      <c r="S211" s="91"/>
      <c r="T211" s="92"/>
    </row>
    <row r="212" spans="1:20" s="218" customFormat="1" ht="31.5" hidden="1">
      <c r="A212" s="292"/>
      <c r="B212" s="212" t="s">
        <v>54</v>
      </c>
      <c r="C212" s="213" t="s">
        <v>16</v>
      </c>
      <c r="D212" s="214"/>
      <c r="E212" s="215">
        <v>602711</v>
      </c>
      <c r="F212" s="214" t="s">
        <v>52</v>
      </c>
      <c r="G212" s="216" t="s">
        <v>52</v>
      </c>
      <c r="H212" s="148" t="s">
        <v>52</v>
      </c>
      <c r="I212" s="149" t="s">
        <v>52</v>
      </c>
      <c r="J212" s="216" t="s">
        <v>52</v>
      </c>
      <c r="K212" s="217" t="s">
        <v>52</v>
      </c>
      <c r="L212" s="149" t="s">
        <v>52</v>
      </c>
      <c r="M212" s="216" t="s">
        <v>52</v>
      </c>
      <c r="N212" s="217" t="s">
        <v>52</v>
      </c>
      <c r="O212" s="149" t="s">
        <v>52</v>
      </c>
      <c r="P212" s="216" t="s">
        <v>52</v>
      </c>
      <c r="Q212" s="148" t="s">
        <v>52</v>
      </c>
      <c r="R212" s="149" t="s">
        <v>52</v>
      </c>
      <c r="S212" s="216" t="s">
        <v>52</v>
      </c>
      <c r="T212" s="217" t="s">
        <v>52</v>
      </c>
    </row>
    <row r="213" spans="1:20" s="223" customFormat="1" ht="17.25" hidden="1">
      <c r="A213" s="293"/>
      <c r="B213" s="275" t="s">
        <v>17</v>
      </c>
      <c r="C213" s="276" t="s">
        <v>18</v>
      </c>
      <c r="D213" s="277"/>
      <c r="E213" s="278">
        <v>85</v>
      </c>
      <c r="F213" s="277" t="s">
        <v>52</v>
      </c>
      <c r="G213" s="216" t="s">
        <v>52</v>
      </c>
      <c r="H213" s="148" t="s">
        <v>52</v>
      </c>
      <c r="I213" s="149" t="s">
        <v>52</v>
      </c>
      <c r="J213" s="216" t="s">
        <v>52</v>
      </c>
      <c r="K213" s="217" t="s">
        <v>52</v>
      </c>
      <c r="L213" s="149" t="s">
        <v>52</v>
      </c>
      <c r="M213" s="216" t="s">
        <v>52</v>
      </c>
      <c r="N213" s="217" t="s">
        <v>52</v>
      </c>
      <c r="O213" s="149" t="s">
        <v>52</v>
      </c>
      <c r="P213" s="216" t="s">
        <v>52</v>
      </c>
      <c r="Q213" s="148" t="s">
        <v>52</v>
      </c>
      <c r="R213" s="149" t="s">
        <v>52</v>
      </c>
      <c r="S213" s="216" t="s">
        <v>52</v>
      </c>
      <c r="T213" s="217" t="s">
        <v>52</v>
      </c>
    </row>
    <row r="214" spans="1:20" s="218" customFormat="1" ht="17.25" hidden="1">
      <c r="A214" s="292"/>
      <c r="B214" s="224" t="s">
        <v>19</v>
      </c>
      <c r="C214" s="213" t="s">
        <v>16</v>
      </c>
      <c r="D214" s="214"/>
      <c r="E214" s="215">
        <v>602711</v>
      </c>
      <c r="F214" s="214" t="s">
        <v>52</v>
      </c>
      <c r="G214" s="216" t="s">
        <v>52</v>
      </c>
      <c r="H214" s="148" t="s">
        <v>52</v>
      </c>
      <c r="I214" s="149" t="s">
        <v>52</v>
      </c>
      <c r="J214" s="216" t="s">
        <v>52</v>
      </c>
      <c r="K214" s="217" t="s">
        <v>52</v>
      </c>
      <c r="L214" s="149" t="s">
        <v>52</v>
      </c>
      <c r="M214" s="216" t="s">
        <v>52</v>
      </c>
      <c r="N214" s="217" t="s">
        <v>52</v>
      </c>
      <c r="O214" s="149" t="s">
        <v>52</v>
      </c>
      <c r="P214" s="216" t="s">
        <v>52</v>
      </c>
      <c r="Q214" s="148" t="s">
        <v>52</v>
      </c>
      <c r="R214" s="149" t="s">
        <v>52</v>
      </c>
      <c r="S214" s="216" t="s">
        <v>52</v>
      </c>
      <c r="T214" s="217" t="s">
        <v>52</v>
      </c>
    </row>
    <row r="215" spans="1:20" s="107" customFormat="1" ht="31.5">
      <c r="A215" s="311"/>
      <c r="B215" s="102" t="s">
        <v>89</v>
      </c>
      <c r="C215" s="103" t="s">
        <v>16</v>
      </c>
      <c r="D215" s="104">
        <v>659861</v>
      </c>
      <c r="E215" s="105">
        <v>101731</v>
      </c>
      <c r="F215" s="104">
        <v>697398</v>
      </c>
      <c r="G215" s="91">
        <v>907353</v>
      </c>
      <c r="H215" s="89">
        <f>G215*H216/100</f>
        <v>907353</v>
      </c>
      <c r="I215" s="90">
        <v>852925</v>
      </c>
      <c r="J215" s="91">
        <f>H215*J216/100</f>
        <v>911889.765</v>
      </c>
      <c r="K215" s="92">
        <f>H215*K216/100</f>
        <v>912797.118</v>
      </c>
      <c r="L215" s="90">
        <f>I215*L216/100</f>
        <v>855483.775</v>
      </c>
      <c r="M215" s="91">
        <f>J215*M216/100</f>
        <v>915537.32406</v>
      </c>
      <c r="N215" s="92">
        <f>K215*N216/100</f>
        <v>917361.10359</v>
      </c>
      <c r="O215" s="90">
        <f aca="true" t="shared" si="118" ref="O215:T215">L215*O216/100</f>
        <v>857194.7425500001</v>
      </c>
      <c r="P215" s="91">
        <f t="shared" si="118"/>
        <v>918283.9360321801</v>
      </c>
      <c r="Q215" s="89">
        <f t="shared" si="118"/>
        <v>921030.54800436</v>
      </c>
      <c r="R215" s="90">
        <f t="shared" si="118"/>
        <v>858051.9372925501</v>
      </c>
      <c r="S215" s="91">
        <f t="shared" si="118"/>
        <v>920120.5039042444</v>
      </c>
      <c r="T215" s="92">
        <f t="shared" si="118"/>
        <v>923793.6396483731</v>
      </c>
    </row>
    <row r="216" spans="1:20" s="113" customFormat="1" ht="17.25">
      <c r="A216" s="311"/>
      <c r="B216" s="108" t="s">
        <v>17</v>
      </c>
      <c r="C216" s="109" t="s">
        <v>18</v>
      </c>
      <c r="D216" s="110">
        <v>98.5</v>
      </c>
      <c r="E216" s="111" t="s">
        <v>52</v>
      </c>
      <c r="F216" s="110" t="s">
        <v>52</v>
      </c>
      <c r="G216" s="67">
        <v>95</v>
      </c>
      <c r="H216" s="68">
        <v>100</v>
      </c>
      <c r="I216" s="69">
        <v>100.4</v>
      </c>
      <c r="J216" s="67">
        <v>100.5</v>
      </c>
      <c r="K216" s="70">
        <v>100.6</v>
      </c>
      <c r="L216" s="69">
        <v>100.3</v>
      </c>
      <c r="M216" s="67">
        <v>100.4</v>
      </c>
      <c r="N216" s="70">
        <v>100.5</v>
      </c>
      <c r="O216" s="69">
        <v>100.2</v>
      </c>
      <c r="P216" s="67">
        <v>100.3</v>
      </c>
      <c r="Q216" s="68">
        <v>100.4</v>
      </c>
      <c r="R216" s="69">
        <v>100.1</v>
      </c>
      <c r="S216" s="67">
        <v>100.2</v>
      </c>
      <c r="T216" s="70">
        <v>100.3</v>
      </c>
    </row>
    <row r="217" spans="1:20" s="107" customFormat="1" ht="17.25">
      <c r="A217" s="311"/>
      <c r="B217" s="114" t="s">
        <v>19</v>
      </c>
      <c r="C217" s="103" t="s">
        <v>16</v>
      </c>
      <c r="D217" s="104">
        <v>659861</v>
      </c>
      <c r="E217" s="105">
        <v>101731</v>
      </c>
      <c r="F217" s="104">
        <v>730873</v>
      </c>
      <c r="G217" s="91">
        <v>907353</v>
      </c>
      <c r="H217" s="89">
        <f>G217*H216*H221/10000</f>
        <v>945461.826</v>
      </c>
      <c r="I217" s="90">
        <f>H217*I216*I221/10000</f>
        <v>988162.663909464</v>
      </c>
      <c r="J217" s="91">
        <f>H217*J216*J221/10000</f>
        <v>988196.7005352</v>
      </c>
      <c r="K217" s="92">
        <f aca="true" t="shared" si="119" ref="K217:T217">H217*K216*K221/10000</f>
        <v>988228.8462372839</v>
      </c>
      <c r="L217" s="90">
        <f t="shared" si="119"/>
        <v>1031763.3651291413</v>
      </c>
      <c r="M217" s="91">
        <f t="shared" si="119"/>
        <v>1031835.4668308346</v>
      </c>
      <c r="N217" s="92">
        <f t="shared" si="119"/>
        <v>1031903.6200967408</v>
      </c>
      <c r="O217" s="90">
        <f t="shared" si="119"/>
        <v>1076213.7944256347</v>
      </c>
      <c r="P217" s="91">
        <f t="shared" si="119"/>
        <v>1076328.2121605803</v>
      </c>
      <c r="Q217" s="89">
        <f t="shared" si="119"/>
        <v>1076436.4527256358</v>
      </c>
      <c r="R217" s="90">
        <f t="shared" si="119"/>
        <v>1121458.8985570825</v>
      </c>
      <c r="S217" s="91">
        <f t="shared" si="119"/>
        <v>1121620.1033282976</v>
      </c>
      <c r="T217" s="92">
        <f t="shared" si="119"/>
        <v>1121772.7268050814</v>
      </c>
    </row>
    <row r="218" spans="1:20" s="107" customFormat="1" ht="47.25">
      <c r="A218" s="311"/>
      <c r="B218" s="102" t="s">
        <v>90</v>
      </c>
      <c r="C218" s="103" t="s">
        <v>16</v>
      </c>
      <c r="D218" s="104">
        <v>270479</v>
      </c>
      <c r="E218" s="105">
        <v>240369</v>
      </c>
      <c r="F218" s="104">
        <v>236763</v>
      </c>
      <c r="G218" s="91">
        <v>241810.1</v>
      </c>
      <c r="H218" s="89">
        <f>G218*H219/100</f>
        <v>241810.1</v>
      </c>
      <c r="I218" s="90">
        <f>H218*I219/100</f>
        <v>242051.91009999998</v>
      </c>
      <c r="J218" s="91">
        <f>H218*J219/100</f>
        <v>242293.72019999998</v>
      </c>
      <c r="K218" s="92">
        <f>H218*K219/100</f>
        <v>243019.15050000002</v>
      </c>
      <c r="L218" s="90">
        <f>I218*L219/100</f>
        <v>242536.01392019997</v>
      </c>
      <c r="M218" s="91">
        <f>J218*M219/100</f>
        <v>243020.60136059995</v>
      </c>
      <c r="N218" s="92">
        <f>K218*N219/100</f>
        <v>244234.24625250002</v>
      </c>
      <c r="O218" s="90">
        <f aca="true" t="shared" si="120" ref="O218:T218">L218*O219/100</f>
        <v>243263.62196196057</v>
      </c>
      <c r="P218" s="91">
        <f t="shared" si="120"/>
        <v>244235.70436740294</v>
      </c>
      <c r="Q218" s="89">
        <f t="shared" si="120"/>
        <v>246188.12022252</v>
      </c>
      <c r="R218" s="90">
        <f t="shared" si="120"/>
        <v>245209.73093765625</v>
      </c>
      <c r="S218" s="91">
        <f t="shared" si="120"/>
        <v>246433.82570670958</v>
      </c>
      <c r="T218" s="92">
        <f t="shared" si="120"/>
        <v>248650.00142474522</v>
      </c>
    </row>
    <row r="219" spans="1:20" s="113" customFormat="1" ht="17.25">
      <c r="A219" s="311"/>
      <c r="B219" s="108" t="s">
        <v>17</v>
      </c>
      <c r="C219" s="109" t="s">
        <v>18</v>
      </c>
      <c r="D219" s="115">
        <v>97</v>
      </c>
      <c r="E219" s="116">
        <v>88.9</v>
      </c>
      <c r="F219" s="115">
        <v>98.5</v>
      </c>
      <c r="G219" s="91">
        <v>98.9</v>
      </c>
      <c r="H219" s="89">
        <v>100</v>
      </c>
      <c r="I219" s="90">
        <v>100.1</v>
      </c>
      <c r="J219" s="91">
        <v>100.2</v>
      </c>
      <c r="K219" s="92">
        <v>100.5</v>
      </c>
      <c r="L219" s="90">
        <v>100.2</v>
      </c>
      <c r="M219" s="91">
        <v>100.3</v>
      </c>
      <c r="N219" s="92">
        <v>100.5</v>
      </c>
      <c r="O219" s="90">
        <v>100.3</v>
      </c>
      <c r="P219" s="91">
        <v>100.5</v>
      </c>
      <c r="Q219" s="89">
        <v>100.8</v>
      </c>
      <c r="R219" s="90">
        <v>100.8</v>
      </c>
      <c r="S219" s="91">
        <v>100.9</v>
      </c>
      <c r="T219" s="92">
        <v>101</v>
      </c>
    </row>
    <row r="220" spans="1:20" s="107" customFormat="1" ht="17.25">
      <c r="A220" s="311"/>
      <c r="B220" s="114" t="s">
        <v>19</v>
      </c>
      <c r="C220" s="103" t="s">
        <v>16</v>
      </c>
      <c r="D220" s="104">
        <v>270479</v>
      </c>
      <c r="E220" s="105">
        <v>240369</v>
      </c>
      <c r="F220" s="104">
        <v>248128</v>
      </c>
      <c r="G220" s="91">
        <v>241810.1</v>
      </c>
      <c r="H220" s="89">
        <f>G220*H219*H221/10000</f>
        <v>251966.1242</v>
      </c>
      <c r="I220" s="90">
        <f>H220*I221*I219/10000</f>
        <v>262559.0320274921</v>
      </c>
      <c r="J220" s="91">
        <f>H220*J221*J219/10000</f>
        <v>262568.858706336</v>
      </c>
      <c r="K220" s="92">
        <f>H220*K221*K219/10000</f>
        <v>263101.767059019</v>
      </c>
      <c r="L220" s="90">
        <f>I220*L221*L219/10000</f>
        <v>273870.6002453005</v>
      </c>
      <c r="M220" s="91">
        <f>J220*M221*M219/10000</f>
        <v>273890.8278937532</v>
      </c>
      <c r="N220" s="92">
        <f>K220*N221*N219/10000</f>
        <v>274729.54965419235</v>
      </c>
      <c r="O220" s="90">
        <f aca="true" t="shared" si="121" ref="O220:T220">L220*O221*O219/10000</f>
        <v>285954.5927399239</v>
      </c>
      <c r="P220" s="91">
        <f t="shared" si="121"/>
        <v>286270.69331455085</v>
      </c>
      <c r="Q220" s="89">
        <f t="shared" si="121"/>
        <v>287727.5541074315</v>
      </c>
      <c r="R220" s="90">
        <f t="shared" si="121"/>
        <v>300060.1608905989</v>
      </c>
      <c r="S220" s="91">
        <f t="shared" si="121"/>
        <v>300401.0147365571</v>
      </c>
      <c r="T220" s="92">
        <f t="shared" si="121"/>
        <v>301938.41800479754</v>
      </c>
    </row>
    <row r="221" spans="1:21" s="211" customFormat="1" ht="33.75" customHeight="1">
      <c r="A221" s="297"/>
      <c r="B221" s="248" t="s">
        <v>62</v>
      </c>
      <c r="C221" s="249"/>
      <c r="D221" s="250"/>
      <c r="E221" s="249">
        <v>105.4</v>
      </c>
      <c r="F221" s="250">
        <v>104.8</v>
      </c>
      <c r="G221" s="161"/>
      <c r="H221" s="162">
        <v>104.2</v>
      </c>
      <c r="I221" s="163">
        <v>104.1</v>
      </c>
      <c r="J221" s="161">
        <v>104</v>
      </c>
      <c r="K221" s="164">
        <v>103.9</v>
      </c>
      <c r="L221" s="163">
        <v>104.1</v>
      </c>
      <c r="M221" s="161">
        <v>104</v>
      </c>
      <c r="N221" s="164">
        <v>103.9</v>
      </c>
      <c r="O221" s="163">
        <v>104.1</v>
      </c>
      <c r="P221" s="161">
        <v>104</v>
      </c>
      <c r="Q221" s="162">
        <v>103.9</v>
      </c>
      <c r="R221" s="163">
        <v>104.1</v>
      </c>
      <c r="S221" s="161">
        <v>104</v>
      </c>
      <c r="T221" s="164">
        <v>103.9</v>
      </c>
      <c r="U221" s="165"/>
    </row>
    <row r="222" spans="1:20" s="107" customFormat="1" ht="112.5">
      <c r="A222" s="296"/>
      <c r="B222" s="244" t="s">
        <v>91</v>
      </c>
      <c r="C222" s="103" t="s">
        <v>16</v>
      </c>
      <c r="D222" s="104">
        <f>D226</f>
        <v>193557</v>
      </c>
      <c r="E222" s="105">
        <f>E226</f>
        <v>214478</v>
      </c>
      <c r="F222" s="104">
        <v>214478</v>
      </c>
      <c r="G222" s="91">
        <f>G226</f>
        <v>234537</v>
      </c>
      <c r="H222" s="89">
        <f aca="true" t="shared" si="122" ref="G222:T224">H226</f>
        <v>232966.0008129</v>
      </c>
      <c r="I222" s="90">
        <f t="shared" si="122"/>
        <v>228306.680796642</v>
      </c>
      <c r="J222" s="91">
        <f t="shared" si="122"/>
        <v>234130.8308169645</v>
      </c>
      <c r="K222" s="92">
        <f t="shared" si="122"/>
        <v>237625.32082915798</v>
      </c>
      <c r="L222" s="90">
        <f t="shared" si="122"/>
        <v>222599.01377672594</v>
      </c>
      <c r="M222" s="91">
        <f t="shared" si="122"/>
        <v>236472.13912513416</v>
      </c>
      <c r="N222" s="92">
        <f t="shared" si="122"/>
        <v>243565.95384988692</v>
      </c>
      <c r="O222" s="90">
        <f t="shared" si="122"/>
        <v>215921.04336342416</v>
      </c>
      <c r="P222" s="91">
        <f t="shared" si="122"/>
        <v>240019.22121201118</v>
      </c>
      <c r="Q222" s="89">
        <f t="shared" si="122"/>
        <v>250872.93246538352</v>
      </c>
      <c r="R222" s="90">
        <f t="shared" si="122"/>
        <v>209011.56997579458</v>
      </c>
      <c r="S222" s="91">
        <f t="shared" si="122"/>
        <v>244819.60563625142</v>
      </c>
      <c r="T222" s="92">
        <f t="shared" si="122"/>
        <v>259151.73923674118</v>
      </c>
    </row>
    <row r="223" spans="1:20" s="113" customFormat="1" ht="17.25">
      <c r="A223" s="295"/>
      <c r="B223" s="274" t="s">
        <v>17</v>
      </c>
      <c r="C223" s="249" t="s">
        <v>18</v>
      </c>
      <c r="D223" s="115">
        <v>96</v>
      </c>
      <c r="E223" s="116">
        <v>95.1</v>
      </c>
      <c r="F223" s="115">
        <v>100</v>
      </c>
      <c r="G223" s="91">
        <f t="shared" si="122"/>
        <v>94.7</v>
      </c>
      <c r="H223" s="89">
        <f t="shared" si="122"/>
        <v>99.33017</v>
      </c>
      <c r="I223" s="90">
        <f t="shared" si="122"/>
        <v>98</v>
      </c>
      <c r="J223" s="91">
        <f t="shared" si="122"/>
        <v>100.5</v>
      </c>
      <c r="K223" s="92">
        <f t="shared" si="122"/>
        <v>102</v>
      </c>
      <c r="L223" s="90">
        <f t="shared" si="122"/>
        <v>97.5</v>
      </c>
      <c r="M223" s="91">
        <f t="shared" si="122"/>
        <v>101</v>
      </c>
      <c r="N223" s="92">
        <f t="shared" si="122"/>
        <v>102.5</v>
      </c>
      <c r="O223" s="90">
        <f t="shared" si="122"/>
        <v>97</v>
      </c>
      <c r="P223" s="91">
        <f t="shared" si="122"/>
        <v>101.5</v>
      </c>
      <c r="Q223" s="89">
        <f t="shared" si="122"/>
        <v>103</v>
      </c>
      <c r="R223" s="90">
        <f t="shared" si="122"/>
        <v>96.8</v>
      </c>
      <c r="S223" s="91">
        <f t="shared" si="122"/>
        <v>102</v>
      </c>
      <c r="T223" s="92">
        <f t="shared" si="122"/>
        <v>103.3</v>
      </c>
    </row>
    <row r="224" spans="1:20" s="107" customFormat="1" ht="17.25">
      <c r="A224" s="296"/>
      <c r="B224" s="102" t="s">
        <v>19</v>
      </c>
      <c r="C224" s="103" t="s">
        <v>16</v>
      </c>
      <c r="D224" s="104">
        <f>D228</f>
        <v>193557</v>
      </c>
      <c r="E224" s="105">
        <f>E228</f>
        <v>214478</v>
      </c>
      <c r="F224" s="104">
        <v>226703</v>
      </c>
      <c r="G224" s="91">
        <f t="shared" si="122"/>
        <v>234537</v>
      </c>
      <c r="H224" s="89">
        <f t="shared" si="122"/>
        <v>242517.60684622888</v>
      </c>
      <c r="I224" s="90">
        <f t="shared" si="122"/>
        <v>247411.61215238576</v>
      </c>
      <c r="J224" s="91">
        <f t="shared" si="122"/>
        <v>253479.4026756784</v>
      </c>
      <c r="K224" s="92">
        <f t="shared" si="122"/>
        <v>257015.30938349647</v>
      </c>
      <c r="L224" s="90">
        <f t="shared" si="122"/>
        <v>251116.6010443677</v>
      </c>
      <c r="M224" s="91">
        <f t="shared" si="122"/>
        <v>266254.7645705326</v>
      </c>
      <c r="N224" s="92">
        <f t="shared" si="122"/>
        <v>273714.87911068916</v>
      </c>
      <c r="O224" s="90">
        <f t="shared" si="122"/>
        <v>253570.01023657116</v>
      </c>
      <c r="P224" s="91">
        <f t="shared" si="122"/>
        <v>281058.52948065416</v>
      </c>
      <c r="Q224" s="89">
        <f t="shared" si="122"/>
        <v>292921.45217788627</v>
      </c>
      <c r="R224" s="90">
        <f t="shared" si="122"/>
        <v>255519.4564752699</v>
      </c>
      <c r="S224" s="91">
        <f t="shared" si="122"/>
        <v>298146.88807307795</v>
      </c>
      <c r="T224" s="92">
        <f t="shared" si="122"/>
        <v>314388.78664364706</v>
      </c>
    </row>
    <row r="225" spans="1:20" s="113" customFormat="1" ht="17.25">
      <c r="A225" s="295"/>
      <c r="B225" s="279" t="s">
        <v>23</v>
      </c>
      <c r="C225" s="249"/>
      <c r="D225" s="242"/>
      <c r="E225" s="243"/>
      <c r="F225" s="242"/>
      <c r="G225" s="91"/>
      <c r="H225" s="89"/>
      <c r="I225" s="90"/>
      <c r="J225" s="91"/>
      <c r="K225" s="92"/>
      <c r="L225" s="90"/>
      <c r="M225" s="91"/>
      <c r="N225" s="92"/>
      <c r="O225" s="90"/>
      <c r="P225" s="91"/>
      <c r="Q225" s="89"/>
      <c r="R225" s="90"/>
      <c r="S225" s="91"/>
      <c r="T225" s="92"/>
    </row>
    <row r="226" spans="1:20" s="107" customFormat="1" ht="31.5">
      <c r="A226" s="311"/>
      <c r="B226" s="102" t="s">
        <v>98</v>
      </c>
      <c r="C226" s="103" t="s">
        <v>16</v>
      </c>
      <c r="D226" s="104">
        <v>193557</v>
      </c>
      <c r="E226" s="105">
        <v>214478</v>
      </c>
      <c r="F226" s="104">
        <v>214478</v>
      </c>
      <c r="G226" s="91">
        <v>234537</v>
      </c>
      <c r="H226" s="89">
        <f>G226*H227/100</f>
        <v>232966.0008129</v>
      </c>
      <c r="I226" s="90">
        <f>H226*I227/100</f>
        <v>228306.680796642</v>
      </c>
      <c r="J226" s="91">
        <f>H226*J227/100</f>
        <v>234130.8308169645</v>
      </c>
      <c r="K226" s="92">
        <f aca="true" t="shared" si="123" ref="K226:T226">H226*K227/100</f>
        <v>237625.32082915798</v>
      </c>
      <c r="L226" s="90">
        <f t="shared" si="123"/>
        <v>222599.01377672594</v>
      </c>
      <c r="M226" s="91">
        <f t="shared" si="123"/>
        <v>236472.13912513416</v>
      </c>
      <c r="N226" s="92">
        <f t="shared" si="123"/>
        <v>243565.95384988692</v>
      </c>
      <c r="O226" s="90">
        <f t="shared" si="123"/>
        <v>215921.04336342416</v>
      </c>
      <c r="P226" s="91">
        <f t="shared" si="123"/>
        <v>240019.22121201118</v>
      </c>
      <c r="Q226" s="89">
        <f t="shared" si="123"/>
        <v>250872.93246538352</v>
      </c>
      <c r="R226" s="90">
        <f t="shared" si="123"/>
        <v>209011.56997579458</v>
      </c>
      <c r="S226" s="91">
        <f t="shared" si="123"/>
        <v>244819.60563625142</v>
      </c>
      <c r="T226" s="92">
        <f t="shared" si="123"/>
        <v>259151.73923674118</v>
      </c>
    </row>
    <row r="227" spans="1:20" s="113" customFormat="1" ht="17.25">
      <c r="A227" s="311"/>
      <c r="B227" s="108" t="s">
        <v>17</v>
      </c>
      <c r="C227" s="109" t="s">
        <v>18</v>
      </c>
      <c r="D227" s="121">
        <v>96</v>
      </c>
      <c r="E227" s="122">
        <v>95.1</v>
      </c>
      <c r="F227" s="121">
        <v>100</v>
      </c>
      <c r="G227" s="91">
        <v>94.7</v>
      </c>
      <c r="H227" s="89">
        <v>99.33017</v>
      </c>
      <c r="I227" s="90">
        <v>98</v>
      </c>
      <c r="J227" s="91">
        <v>100.5</v>
      </c>
      <c r="K227" s="92">
        <v>102</v>
      </c>
      <c r="L227" s="90">
        <v>97.5</v>
      </c>
      <c r="M227" s="91">
        <v>101</v>
      </c>
      <c r="N227" s="92">
        <v>102.5</v>
      </c>
      <c r="O227" s="90">
        <v>97</v>
      </c>
      <c r="P227" s="91">
        <v>101.5</v>
      </c>
      <c r="Q227" s="89">
        <v>103</v>
      </c>
      <c r="R227" s="90">
        <v>96.8</v>
      </c>
      <c r="S227" s="91">
        <v>102</v>
      </c>
      <c r="T227" s="92">
        <v>103.3</v>
      </c>
    </row>
    <row r="228" spans="1:20" s="107" customFormat="1" ht="17.25">
      <c r="A228" s="311"/>
      <c r="B228" s="114" t="s">
        <v>19</v>
      </c>
      <c r="C228" s="103" t="s">
        <v>16</v>
      </c>
      <c r="D228" s="104">
        <v>193557</v>
      </c>
      <c r="E228" s="105">
        <v>214478</v>
      </c>
      <c r="F228" s="104">
        <v>226703</v>
      </c>
      <c r="G228" s="91">
        <v>234537</v>
      </c>
      <c r="H228" s="89">
        <f>G228*H227*H229/10000</f>
        <v>242517.60684622888</v>
      </c>
      <c r="I228" s="90">
        <f>H228*I227*I229/10000</f>
        <v>247411.61215238576</v>
      </c>
      <c r="J228" s="91">
        <f>H228*J227*J229/10000</f>
        <v>253479.4026756784</v>
      </c>
      <c r="K228" s="92">
        <f aca="true" t="shared" si="124" ref="K228:T228">H228*K229*K227/10000</f>
        <v>257015.30938349647</v>
      </c>
      <c r="L228" s="90">
        <f t="shared" si="124"/>
        <v>251116.6010443677</v>
      </c>
      <c r="M228" s="91">
        <f t="shared" si="124"/>
        <v>266254.7645705326</v>
      </c>
      <c r="N228" s="92">
        <f t="shared" si="124"/>
        <v>273714.87911068916</v>
      </c>
      <c r="O228" s="90">
        <f t="shared" si="124"/>
        <v>253570.01023657116</v>
      </c>
      <c r="P228" s="91">
        <f t="shared" si="124"/>
        <v>281058.52948065416</v>
      </c>
      <c r="Q228" s="89">
        <f t="shared" si="124"/>
        <v>292921.45217788627</v>
      </c>
      <c r="R228" s="90">
        <f t="shared" si="124"/>
        <v>255519.4564752699</v>
      </c>
      <c r="S228" s="91">
        <f t="shared" si="124"/>
        <v>298146.88807307795</v>
      </c>
      <c r="T228" s="92">
        <f t="shared" si="124"/>
        <v>314388.78664364706</v>
      </c>
    </row>
    <row r="229" spans="1:21" s="211" customFormat="1" ht="38.25">
      <c r="A229" s="297"/>
      <c r="B229" s="227" t="s">
        <v>56</v>
      </c>
      <c r="C229" s="249"/>
      <c r="D229" s="250"/>
      <c r="E229" s="249">
        <v>106.2</v>
      </c>
      <c r="F229" s="250">
        <v>105.7</v>
      </c>
      <c r="G229" s="161"/>
      <c r="H229" s="162">
        <v>104.1</v>
      </c>
      <c r="I229" s="163">
        <v>104.1</v>
      </c>
      <c r="J229" s="161">
        <v>104</v>
      </c>
      <c r="K229" s="164">
        <v>103.9</v>
      </c>
      <c r="L229" s="163">
        <v>104.1</v>
      </c>
      <c r="M229" s="161">
        <v>104</v>
      </c>
      <c r="N229" s="164">
        <v>103.9</v>
      </c>
      <c r="O229" s="163">
        <v>104.1</v>
      </c>
      <c r="P229" s="161">
        <v>104</v>
      </c>
      <c r="Q229" s="162">
        <v>103.9</v>
      </c>
      <c r="R229" s="163">
        <v>104.1</v>
      </c>
      <c r="S229" s="161">
        <v>104</v>
      </c>
      <c r="T229" s="164">
        <v>103.9</v>
      </c>
      <c r="U229" s="165"/>
    </row>
    <row r="230" spans="1:20" s="107" customFormat="1" ht="26.25" customHeight="1">
      <c r="A230" s="311"/>
      <c r="B230" s="102" t="s">
        <v>63</v>
      </c>
      <c r="C230" s="103" t="s">
        <v>16</v>
      </c>
      <c r="D230" s="104"/>
      <c r="E230" s="105"/>
      <c r="F230" s="104">
        <v>2403256</v>
      </c>
      <c r="G230" s="91">
        <v>1367967.8</v>
      </c>
      <c r="H230" s="92">
        <f>G230*H231/100</f>
        <v>477967.94931999996</v>
      </c>
      <c r="I230" s="92">
        <f>H230*I231/100</f>
        <v>545458.2121657082</v>
      </c>
      <c r="J230" s="92">
        <f>H230*J231/100</f>
        <v>545839.39812344</v>
      </c>
      <c r="K230" s="92">
        <f>H230*K231/100</f>
        <v>546317.36607276</v>
      </c>
      <c r="L230" s="92">
        <f aca="true" t="shared" si="125" ref="L230:T230">I230*L231/100</f>
        <v>545458.2121657082</v>
      </c>
      <c r="M230" s="92">
        <f t="shared" si="125"/>
        <v>546931.0769196869</v>
      </c>
      <c r="N230" s="92">
        <f t="shared" si="125"/>
        <v>547956.3181709782</v>
      </c>
      <c r="O230" s="92">
        <f t="shared" si="125"/>
        <v>545458.2121657082</v>
      </c>
      <c r="P230" s="92">
        <f t="shared" si="125"/>
        <v>548024.9390735263</v>
      </c>
      <c r="Q230" s="92">
        <f t="shared" si="125"/>
        <v>549600.1871254911</v>
      </c>
      <c r="R230" s="92">
        <f t="shared" si="125"/>
        <v>545458.2121657082</v>
      </c>
      <c r="S230" s="92">
        <f t="shared" si="125"/>
        <v>549120.9889516734</v>
      </c>
      <c r="T230" s="92">
        <f t="shared" si="125"/>
        <v>551248.9876868676</v>
      </c>
    </row>
    <row r="231" spans="1:20" s="281" customFormat="1" ht="26.25" customHeight="1">
      <c r="A231" s="311"/>
      <c r="B231" s="280" t="s">
        <v>17</v>
      </c>
      <c r="C231" s="249" t="s">
        <v>18</v>
      </c>
      <c r="D231" s="115"/>
      <c r="E231" s="116"/>
      <c r="F231" s="115">
        <v>101</v>
      </c>
      <c r="G231" s="91">
        <v>99.6</v>
      </c>
      <c r="H231" s="89">
        <v>34.94</v>
      </c>
      <c r="I231" s="69">
        <v>114.12024863627906</v>
      </c>
      <c r="J231" s="69">
        <v>114.2</v>
      </c>
      <c r="K231" s="69">
        <v>114.3</v>
      </c>
      <c r="L231" s="69">
        <v>100</v>
      </c>
      <c r="M231" s="69">
        <v>100.2</v>
      </c>
      <c r="N231" s="69">
        <v>100.3</v>
      </c>
      <c r="O231" s="69">
        <v>100</v>
      </c>
      <c r="P231" s="69">
        <v>100.2</v>
      </c>
      <c r="Q231" s="69">
        <v>100.3</v>
      </c>
      <c r="R231" s="69">
        <v>100</v>
      </c>
      <c r="S231" s="69">
        <v>100.2</v>
      </c>
      <c r="T231" s="69">
        <v>100.3</v>
      </c>
    </row>
    <row r="232" spans="1:20" s="107" customFormat="1" ht="26.25" customHeight="1">
      <c r="A232" s="311"/>
      <c r="B232" s="114" t="s">
        <v>19</v>
      </c>
      <c r="C232" s="103" t="s">
        <v>16</v>
      </c>
      <c r="D232" s="104"/>
      <c r="E232" s="105"/>
      <c r="F232" s="104">
        <v>2501789</v>
      </c>
      <c r="G232" s="91">
        <v>1367967.8</v>
      </c>
      <c r="H232" s="89">
        <f>G232*H231*H233/10000</f>
        <v>478923.88521864</v>
      </c>
      <c r="I232" s="69">
        <f>I233*I231*H232/10000</f>
        <v>550921.52161876</v>
      </c>
      <c r="J232" s="91">
        <f>J231*J233*H232/10000</f>
        <v>550759.5944581246</v>
      </c>
      <c r="K232" s="92">
        <f>K231*K233*I232/10000</f>
        <v>632851.8157062939</v>
      </c>
      <c r="L232" s="90">
        <f>L231*L233*J232/10000</f>
        <v>556267.1904027058</v>
      </c>
      <c r="M232" s="91">
        <f>M231*M233*K232/10000</f>
        <v>640458.6945310836</v>
      </c>
      <c r="N232" s="92">
        <f aca="true" t="shared" si="126" ref="N232:T232">N231*N233*L232/10000</f>
        <v>561283.6079257573</v>
      </c>
      <c r="O232" s="90">
        <f t="shared" si="126"/>
        <v>659672.4553670161</v>
      </c>
      <c r="P232" s="91">
        <f t="shared" si="126"/>
        <v>575903.9233450075</v>
      </c>
      <c r="Q232" s="89">
        <f t="shared" si="126"/>
        <v>675546.1536605126</v>
      </c>
      <c r="R232" s="90">
        <f t="shared" si="126"/>
        <v>589149.7135819426</v>
      </c>
      <c r="S232" s="91">
        <f t="shared" si="126"/>
        <v>690435.1908871903</v>
      </c>
      <c r="T232" s="92">
        <f t="shared" si="126"/>
        <v>601553.6716516968</v>
      </c>
    </row>
    <row r="233" spans="1:20" s="62" customFormat="1" ht="27" customHeight="1">
      <c r="A233" s="299"/>
      <c r="B233" s="227" t="s">
        <v>100</v>
      </c>
      <c r="C233" s="228"/>
      <c r="D233" s="229"/>
      <c r="E233" s="228"/>
      <c r="F233" s="229">
        <v>103.2</v>
      </c>
      <c r="G233" s="161">
        <v>100.7</v>
      </c>
      <c r="H233" s="162">
        <v>100.2</v>
      </c>
      <c r="I233" s="163">
        <v>100.8</v>
      </c>
      <c r="J233" s="161">
        <v>100.7</v>
      </c>
      <c r="K233" s="164">
        <v>100.5</v>
      </c>
      <c r="L233" s="163">
        <v>101</v>
      </c>
      <c r="M233" s="163">
        <v>101</v>
      </c>
      <c r="N233" s="164">
        <v>100.6</v>
      </c>
      <c r="O233" s="163">
        <v>103</v>
      </c>
      <c r="P233" s="161">
        <v>102.4</v>
      </c>
      <c r="Q233" s="162">
        <v>102.1</v>
      </c>
      <c r="R233" s="163">
        <v>102.3</v>
      </c>
      <c r="S233" s="161">
        <v>102</v>
      </c>
      <c r="T233" s="164">
        <v>101.8</v>
      </c>
    </row>
    <row r="234" spans="1:6" s="79" customFormat="1" ht="23.25" customHeight="1">
      <c r="A234" s="290"/>
      <c r="B234" s="282"/>
      <c r="D234" s="173"/>
      <c r="F234" s="173"/>
    </row>
    <row r="235" spans="2:20" ht="20.25">
      <c r="B235" s="42"/>
      <c r="C235" s="43"/>
      <c r="D235" s="44"/>
      <c r="E235" s="43"/>
      <c r="F235" s="44"/>
      <c r="G235" s="43"/>
      <c r="H235" s="157"/>
      <c r="I235" s="157"/>
      <c r="J235" s="43"/>
      <c r="K235" s="43"/>
      <c r="L235" s="43"/>
      <c r="M235" s="43"/>
      <c r="N235" s="43"/>
      <c r="O235" s="43"/>
      <c r="P235" s="45"/>
      <c r="Q235" s="45"/>
      <c r="R235" s="43"/>
      <c r="S235" s="309"/>
      <c r="T235" s="309"/>
    </row>
    <row r="236" spans="1:20" s="46" customFormat="1" ht="12" customHeight="1">
      <c r="A236" s="302"/>
      <c r="B236" s="316" t="s">
        <v>102</v>
      </c>
      <c r="C236" s="316"/>
      <c r="D236" s="316"/>
      <c r="E236" s="316"/>
      <c r="F236" s="316"/>
      <c r="G236" s="316"/>
      <c r="H236" s="316"/>
      <c r="I236" s="316"/>
      <c r="J236" s="303"/>
      <c r="K236" s="303"/>
      <c r="L236" s="303"/>
      <c r="M236" s="303"/>
      <c r="N236" s="303"/>
      <c r="O236" s="303"/>
      <c r="P236" s="317" t="s">
        <v>103</v>
      </c>
      <c r="Q236" s="317"/>
      <c r="R236" s="317"/>
      <c r="S236" s="317"/>
      <c r="T236" s="317"/>
    </row>
    <row r="237" spans="2:20" ht="18.75">
      <c r="B237" s="316"/>
      <c r="C237" s="316"/>
      <c r="D237" s="316"/>
      <c r="E237" s="316"/>
      <c r="F237" s="316"/>
      <c r="G237" s="316"/>
      <c r="H237" s="316"/>
      <c r="I237" s="316"/>
      <c r="J237" s="46"/>
      <c r="K237" s="46"/>
      <c r="L237" s="46"/>
      <c r="M237" s="46"/>
      <c r="N237" s="46"/>
      <c r="O237" s="46"/>
      <c r="P237" s="317"/>
      <c r="Q237" s="317"/>
      <c r="R237" s="317"/>
      <c r="S237" s="317"/>
      <c r="T237" s="317"/>
    </row>
    <row r="238" ht="15">
      <c r="B238" s="47"/>
    </row>
    <row r="239" ht="15">
      <c r="B239" s="47"/>
    </row>
    <row r="240" ht="15">
      <c r="B240" s="47"/>
    </row>
    <row r="241" ht="15">
      <c r="B241" s="47"/>
    </row>
    <row r="242" ht="15">
      <c r="B242" s="47"/>
    </row>
    <row r="243" ht="15">
      <c r="B243" s="47"/>
    </row>
    <row r="244" ht="15">
      <c r="B244" s="47"/>
    </row>
    <row r="245" ht="15">
      <c r="B245" s="47"/>
    </row>
    <row r="249" spans="2:15" ht="19.5">
      <c r="B249" s="310"/>
      <c r="C249" s="310"/>
      <c r="D249" s="310"/>
      <c r="E249" s="310"/>
      <c r="F249" s="310"/>
      <c r="G249" s="310"/>
      <c r="H249" s="310"/>
      <c r="I249" s="310"/>
      <c r="J249" s="310"/>
      <c r="K249" s="310"/>
      <c r="L249" s="310"/>
      <c r="M249" s="310"/>
      <c r="N249" s="310"/>
      <c r="O249" s="310"/>
    </row>
  </sheetData>
  <sheetProtection/>
  <mergeCells count="57">
    <mergeCell ref="E5:E6"/>
    <mergeCell ref="F5:F6"/>
    <mergeCell ref="G5:G6"/>
    <mergeCell ref="H5:H6"/>
    <mergeCell ref="I5:T5"/>
    <mergeCell ref="R1:T1"/>
    <mergeCell ref="A17:A19"/>
    <mergeCell ref="A21:A23"/>
    <mergeCell ref="A165:A167"/>
    <mergeCell ref="B5:B7"/>
    <mergeCell ref="C5:C7"/>
    <mergeCell ref="D5:D6"/>
    <mergeCell ref="A24:A26"/>
    <mergeCell ref="A27:A29"/>
    <mergeCell ref="A31:A33"/>
    <mergeCell ref="A34:A36"/>
    <mergeCell ref="A45:A47"/>
    <mergeCell ref="A48:A50"/>
    <mergeCell ref="A51:A53"/>
    <mergeCell ref="A54:A56"/>
    <mergeCell ref="A62:A64"/>
    <mergeCell ref="A65:A67"/>
    <mergeCell ref="A73:A75"/>
    <mergeCell ref="A76:A78"/>
    <mergeCell ref="A79:A81"/>
    <mergeCell ref="A87:A89"/>
    <mergeCell ref="A90:A92"/>
    <mergeCell ref="A101:A103"/>
    <mergeCell ref="A104:A106"/>
    <mergeCell ref="A112:A114"/>
    <mergeCell ref="A116:A118"/>
    <mergeCell ref="A130:A132"/>
    <mergeCell ref="A137:A139"/>
    <mergeCell ref="A140:A142"/>
    <mergeCell ref="A159:A161"/>
    <mergeCell ref="A162:A164"/>
    <mergeCell ref="A168:A170"/>
    <mergeCell ref="A176:A178"/>
    <mergeCell ref="A179:A181"/>
    <mergeCell ref="A187:A189"/>
    <mergeCell ref="A190:A192"/>
    <mergeCell ref="A193:A195"/>
    <mergeCell ref="A201:A203"/>
    <mergeCell ref="A204:A206"/>
    <mergeCell ref="A215:A217"/>
    <mergeCell ref="A218:A220"/>
    <mergeCell ref="A226:A228"/>
    <mergeCell ref="A230:A232"/>
    <mergeCell ref="B2:T3"/>
    <mergeCell ref="B236:I237"/>
    <mergeCell ref="P236:T237"/>
    <mergeCell ref="S235:T235"/>
    <mergeCell ref="B249:O249"/>
    <mergeCell ref="I6:K6"/>
    <mergeCell ref="L6:N6"/>
    <mergeCell ref="O6:Q6"/>
    <mergeCell ref="R6:T6"/>
  </mergeCells>
  <printOptions/>
  <pageMargins left="0.3937007874015748" right="0.3937007874015748" top="0.7874015748031497" bottom="0.7874015748031497" header="0.31496062992125984" footer="0.31496062992125984"/>
  <pageSetup fitToHeight="0" fitToWidth="1" horizontalDpi="600" verticalDpi="600" orientation="landscape" paperSize="9" scale="46" r:id="rId3"/>
  <rowBreaks count="2" manualBreakCount="2">
    <brk id="38" max="19" man="1"/>
    <brk id="87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showGridLines="0" showRowColHeaders="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7109375" style="0" customWidth="1"/>
    <col min="2" max="2" width="37.8515625" style="0" customWidth="1"/>
    <col min="3" max="3" width="27.00390625" style="0" customWidth="1"/>
    <col min="4" max="20" width="13.57421875" style="0" customWidth="1"/>
  </cols>
  <sheetData>
    <row r="1" spans="1:20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3.25" customHeight="1">
      <c r="A2" s="1"/>
      <c r="B2" s="333" t="s">
        <v>24</v>
      </c>
      <c r="C2" s="33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54" customHeight="1">
      <c r="A3" s="1"/>
      <c r="B3" s="334" t="s">
        <v>0</v>
      </c>
      <c r="C3" s="33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6.5" customHeight="1">
      <c r="A5" s="3"/>
      <c r="B5" s="332" t="s">
        <v>1</v>
      </c>
      <c r="C5" s="332" t="s">
        <v>2</v>
      </c>
      <c r="D5" s="332" t="s">
        <v>3</v>
      </c>
      <c r="E5" s="332" t="s">
        <v>3</v>
      </c>
      <c r="F5" s="332" t="s">
        <v>5</v>
      </c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</row>
    <row r="6" spans="1:20" ht="16.5" customHeight="1">
      <c r="A6" s="3"/>
      <c r="B6" s="332"/>
      <c r="C6" s="332"/>
      <c r="D6" s="332"/>
      <c r="E6" s="332"/>
      <c r="F6" s="5" t="s">
        <v>6</v>
      </c>
      <c r="G6" s="4"/>
      <c r="H6" s="4"/>
      <c r="I6" s="5" t="s">
        <v>7</v>
      </c>
      <c r="J6" s="4"/>
      <c r="K6" s="4"/>
      <c r="L6" s="5" t="s">
        <v>8</v>
      </c>
      <c r="M6" s="4"/>
      <c r="N6" s="4"/>
      <c r="O6" s="5" t="s">
        <v>9</v>
      </c>
      <c r="P6" s="4"/>
      <c r="Q6" s="4"/>
      <c r="R6" s="5" t="s">
        <v>10</v>
      </c>
      <c r="S6" s="4"/>
      <c r="T6" s="4"/>
    </row>
    <row r="7" spans="1:20" ht="38.25" customHeight="1">
      <c r="A7" s="3"/>
      <c r="B7" s="335"/>
      <c r="C7" s="335"/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13</v>
      </c>
      <c r="J7" s="5" t="s">
        <v>14</v>
      </c>
      <c r="K7" s="5" t="s">
        <v>15</v>
      </c>
      <c r="L7" s="5" t="s">
        <v>13</v>
      </c>
      <c r="M7" s="5" t="s">
        <v>14</v>
      </c>
      <c r="N7" s="5" t="s">
        <v>15</v>
      </c>
      <c r="O7" s="5" t="s">
        <v>13</v>
      </c>
      <c r="P7" s="5" t="s">
        <v>14</v>
      </c>
      <c r="Q7" s="5" t="s">
        <v>15</v>
      </c>
      <c r="R7" s="5" t="s">
        <v>13</v>
      </c>
      <c r="S7" s="5" t="s">
        <v>14</v>
      </c>
      <c r="T7" s="5" t="s">
        <v>15</v>
      </c>
    </row>
    <row r="8" spans="1:20" ht="16.5" customHeight="1">
      <c r="A8" s="3"/>
      <c r="B8" s="6" t="s">
        <v>25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 customHeight="1">
      <c r="A9" s="1"/>
      <c r="B9" s="8"/>
      <c r="C9" s="9" t="s">
        <v>20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4.25" customHeight="1">
      <c r="A10" s="1"/>
      <c r="B10" s="10"/>
      <c r="C10" s="1" t="s">
        <v>21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25" customHeight="1">
      <c r="A11" s="1"/>
      <c r="B11" s="11"/>
      <c r="C11" s="1" t="s">
        <v>22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</sheetData>
  <sheetProtection/>
  <mergeCells count="7">
    <mergeCell ref="F5:T5"/>
    <mergeCell ref="B2:C2"/>
    <mergeCell ref="B3:C3"/>
    <mergeCell ref="B5:B7"/>
    <mergeCell ref="C5:C7"/>
    <mergeCell ref="D5:D6"/>
    <mergeCell ref="E5:E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"/>
  <sheetViews>
    <sheetView showGridLines="0" showRowColHeaders="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7109375" style="0" customWidth="1"/>
    <col min="2" max="2" width="37.8515625" style="0" customWidth="1"/>
    <col min="3" max="3" width="27.00390625" style="0" customWidth="1"/>
    <col min="4" max="20" width="13.57421875" style="0" customWidth="1"/>
  </cols>
  <sheetData>
    <row r="1" spans="1:20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3.25" customHeight="1">
      <c r="A2" s="1"/>
      <c r="B2" s="333" t="s">
        <v>26</v>
      </c>
      <c r="C2" s="33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54" customHeight="1">
      <c r="A3" s="1"/>
      <c r="B3" s="334" t="s">
        <v>0</v>
      </c>
      <c r="C3" s="33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6.5" customHeight="1">
      <c r="A5" s="3"/>
      <c r="B5" s="332" t="s">
        <v>1</v>
      </c>
      <c r="C5" s="332" t="s">
        <v>2</v>
      </c>
      <c r="D5" s="332" t="s">
        <v>3</v>
      </c>
      <c r="E5" s="332" t="s">
        <v>3</v>
      </c>
      <c r="F5" s="332" t="s">
        <v>5</v>
      </c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</row>
    <row r="6" spans="1:20" ht="16.5" customHeight="1">
      <c r="A6" s="3"/>
      <c r="B6" s="332"/>
      <c r="C6" s="332"/>
      <c r="D6" s="332"/>
      <c r="E6" s="332"/>
      <c r="F6" s="4" t="s">
        <v>6</v>
      </c>
      <c r="G6" s="4"/>
      <c r="H6" s="4"/>
      <c r="I6" s="4" t="s">
        <v>7</v>
      </c>
      <c r="J6" s="4"/>
      <c r="K6" s="4"/>
      <c r="L6" s="4" t="s">
        <v>8</v>
      </c>
      <c r="M6" s="4"/>
      <c r="N6" s="4"/>
      <c r="O6" s="4" t="s">
        <v>9</v>
      </c>
      <c r="P6" s="4"/>
      <c r="Q6" s="4"/>
      <c r="R6" s="4" t="s">
        <v>10</v>
      </c>
      <c r="S6" s="4"/>
      <c r="T6" s="4"/>
    </row>
    <row r="7" spans="1:20" ht="38.25" customHeight="1">
      <c r="A7" s="3"/>
      <c r="B7" s="332"/>
      <c r="C7" s="332"/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4" t="s">
        <v>13</v>
      </c>
      <c r="J7" s="4" t="s">
        <v>14</v>
      </c>
      <c r="K7" s="4" t="s">
        <v>15</v>
      </c>
      <c r="L7" s="4" t="s">
        <v>13</v>
      </c>
      <c r="M7" s="4" t="s">
        <v>14</v>
      </c>
      <c r="N7" s="4" t="s">
        <v>15</v>
      </c>
      <c r="O7" s="4" t="s">
        <v>13</v>
      </c>
      <c r="P7" s="4" t="s">
        <v>14</v>
      </c>
      <c r="Q7" s="4" t="s">
        <v>15</v>
      </c>
      <c r="R7" s="4" t="s">
        <v>13</v>
      </c>
      <c r="S7" s="4" t="s">
        <v>14</v>
      </c>
      <c r="T7" s="4" t="s">
        <v>15</v>
      </c>
    </row>
    <row r="8" spans="1:20" ht="16.5" customHeight="1">
      <c r="A8" s="3"/>
      <c r="B8" s="12" t="s">
        <v>25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4.25" customHeight="1">
      <c r="A9" s="1"/>
      <c r="B9" s="8"/>
      <c r="C9" s="9" t="s">
        <v>20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4.25" customHeight="1">
      <c r="A10" s="1"/>
      <c r="B10" s="10"/>
      <c r="C10" s="1" t="s">
        <v>21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25" customHeight="1">
      <c r="A11" s="1"/>
      <c r="B11" s="11"/>
      <c r="C11" s="1" t="s">
        <v>22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</sheetData>
  <sheetProtection/>
  <mergeCells count="7">
    <mergeCell ref="F5:T5"/>
    <mergeCell ref="B2:C2"/>
    <mergeCell ref="B3:C3"/>
    <mergeCell ref="B5:B7"/>
    <mergeCell ref="C5:C7"/>
    <mergeCell ref="D5:D6"/>
    <mergeCell ref="E5:E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Хасаншина Жумакуль Маликовна</dc:creator>
  <cp:keywords/>
  <dc:description/>
  <cp:lastModifiedBy>Elvira-Ekonom</cp:lastModifiedBy>
  <cp:lastPrinted>2020-11-30T11:39:07Z</cp:lastPrinted>
  <dcterms:created xsi:type="dcterms:W3CDTF">2020-05-28T14:36:46Z</dcterms:created>
  <dcterms:modified xsi:type="dcterms:W3CDTF">2020-11-30T11:39:30Z</dcterms:modified>
  <cp:category/>
  <cp:version/>
  <cp:contentType/>
  <cp:contentStatus/>
</cp:coreProperties>
</file>